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0" windowWidth="15480" windowHeight="9720"/>
  </bookViews>
  <sheets>
    <sheet name="Лист1" sheetId="1" r:id="rId1"/>
  </sheets>
  <definedNames>
    <definedName name="_xlnm.Print_Titles" localSheetId="0">Лист1!$8:$8</definedName>
  </definedNames>
  <calcPr calcId="145621"/>
</workbook>
</file>

<file path=xl/calcChain.xml><?xml version="1.0" encoding="utf-8"?>
<calcChain xmlns="http://schemas.openxmlformats.org/spreadsheetml/2006/main">
  <c r="E224" i="1" l="1"/>
  <c r="C282" i="1"/>
  <c r="C281" i="1" s="1"/>
  <c r="D272" i="1"/>
  <c r="C272" i="1"/>
  <c r="E265" i="1"/>
  <c r="E266" i="1"/>
  <c r="E267" i="1"/>
  <c r="E268" i="1"/>
  <c r="E269" i="1"/>
  <c r="E271" i="1"/>
  <c r="E272" i="1"/>
  <c r="E273" i="1"/>
  <c r="E274" i="1"/>
  <c r="E275" i="1"/>
  <c r="E276" i="1"/>
  <c r="E277" i="1"/>
  <c r="E278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C264" i="1"/>
  <c r="C263" i="1" s="1"/>
  <c r="C262" i="1" s="1"/>
  <c r="E261" i="1"/>
  <c r="E260" i="1"/>
  <c r="E257" i="1"/>
  <c r="C259" i="1"/>
  <c r="E246" i="1"/>
  <c r="E245" i="1"/>
  <c r="E231" i="1"/>
  <c r="E232" i="1"/>
  <c r="E236" i="1"/>
  <c r="E237" i="1"/>
  <c r="E238" i="1"/>
  <c r="E242" i="1"/>
  <c r="C228" i="1"/>
  <c r="D221" i="1"/>
  <c r="C221" i="1"/>
  <c r="E216" i="1"/>
  <c r="E205" i="1"/>
  <c r="C203" i="1"/>
  <c r="C201" i="1"/>
  <c r="C199" i="1"/>
  <c r="E194" i="1"/>
  <c r="D193" i="1"/>
  <c r="C191" i="1"/>
  <c r="E189" i="1"/>
  <c r="D188" i="1"/>
  <c r="C188" i="1"/>
  <c r="E188" i="1" s="1"/>
  <c r="E187" i="1"/>
  <c r="D186" i="1"/>
  <c r="E186" i="1" s="1"/>
  <c r="C186" i="1"/>
  <c r="C180" i="1"/>
  <c r="E179" i="1"/>
  <c r="E139" i="1"/>
  <c r="C138" i="1"/>
  <c r="E136" i="1"/>
  <c r="E134" i="1"/>
  <c r="D133" i="1"/>
  <c r="E133" i="1" s="1"/>
  <c r="C133" i="1"/>
  <c r="E119" i="1"/>
  <c r="E112" i="1"/>
  <c r="E109" i="1"/>
  <c r="E107" i="1"/>
  <c r="E106" i="1"/>
  <c r="D103" i="1"/>
  <c r="E102" i="1"/>
  <c r="D99" i="1"/>
  <c r="C99" i="1"/>
  <c r="E98" i="1"/>
  <c r="E93" i="1"/>
  <c r="D86" i="1"/>
  <c r="C86" i="1"/>
  <c r="E85" i="1"/>
  <c r="D84" i="1"/>
  <c r="C84" i="1"/>
  <c r="D80" i="1"/>
  <c r="C80" i="1"/>
  <c r="E81" i="1"/>
  <c r="E83" i="1"/>
  <c r="E34" i="1"/>
  <c r="E52" i="1"/>
  <c r="E55" i="1"/>
  <c r="E56" i="1"/>
  <c r="E57" i="1"/>
  <c r="E58" i="1"/>
  <c r="E59" i="1"/>
  <c r="E60" i="1"/>
  <c r="E61" i="1"/>
  <c r="E62" i="1"/>
  <c r="E64" i="1"/>
  <c r="E29" i="1"/>
  <c r="D50" i="1"/>
  <c r="C50" i="1"/>
  <c r="E195" i="1"/>
  <c r="E184" i="1"/>
  <c r="E183" i="1"/>
  <c r="D182" i="1"/>
  <c r="E166" i="1"/>
  <c r="D165" i="1"/>
  <c r="E164" i="1"/>
  <c r="D163" i="1"/>
  <c r="D138" i="1"/>
  <c r="E138" i="1" s="1"/>
  <c r="D129" i="1"/>
  <c r="D77" i="1" l="1"/>
  <c r="E99" i="1"/>
  <c r="E84" i="1"/>
  <c r="E80" i="1"/>
  <c r="E90" i="1"/>
  <c r="E97" i="1"/>
  <c r="E105" i="1"/>
  <c r="E110" i="1"/>
  <c r="E111" i="1"/>
  <c r="E113" i="1"/>
  <c r="E114" i="1"/>
  <c r="E115" i="1"/>
  <c r="E117" i="1"/>
  <c r="E118" i="1"/>
  <c r="E120" i="1"/>
  <c r="E121" i="1"/>
  <c r="E122" i="1"/>
  <c r="E123" i="1"/>
  <c r="E124" i="1"/>
  <c r="E126" i="1"/>
  <c r="E128" i="1"/>
  <c r="E130" i="1"/>
  <c r="E131" i="1"/>
  <c r="E132" i="1"/>
  <c r="D282" i="1"/>
  <c r="D264" i="1"/>
  <c r="E264" i="1" s="1"/>
  <c r="D259" i="1"/>
  <c r="E259" i="1" s="1"/>
  <c r="D248" i="1"/>
  <c r="D234" i="1"/>
  <c r="D228" i="1" s="1"/>
  <c r="D219" i="1"/>
  <c r="E28" i="1"/>
  <c r="D281" i="1" l="1"/>
  <c r="E281" i="1" s="1"/>
  <c r="E282" i="1"/>
  <c r="D263" i="1"/>
  <c r="D244" i="1"/>
  <c r="D227" i="1" s="1"/>
  <c r="D226" i="1" s="1"/>
  <c r="C244" i="1"/>
  <c r="D218" i="1"/>
  <c r="C219" i="1"/>
  <c r="D213" i="1"/>
  <c r="D212" i="1" s="1"/>
  <c r="C213" i="1"/>
  <c r="D207" i="1"/>
  <c r="D206" i="1" s="1"/>
  <c r="C207" i="1"/>
  <c r="C206" i="1" s="1"/>
  <c r="D197" i="1"/>
  <c r="C197" i="1"/>
  <c r="C193" i="1"/>
  <c r="E193" i="1" s="1"/>
  <c r="C182" i="1"/>
  <c r="E182" i="1" s="1"/>
  <c r="D177" i="1"/>
  <c r="C177" i="1"/>
  <c r="D175" i="1"/>
  <c r="C175" i="1"/>
  <c r="D173" i="1"/>
  <c r="C173" i="1"/>
  <c r="D171" i="1"/>
  <c r="C171" i="1"/>
  <c r="C170" i="1" s="1"/>
  <c r="D167" i="1"/>
  <c r="C167" i="1"/>
  <c r="C165" i="1"/>
  <c r="E165" i="1" s="1"/>
  <c r="C163" i="1"/>
  <c r="E163" i="1" s="1"/>
  <c r="D161" i="1"/>
  <c r="C161" i="1"/>
  <c r="D159" i="1"/>
  <c r="C159" i="1"/>
  <c r="D157" i="1"/>
  <c r="C157" i="1"/>
  <c r="D155" i="1"/>
  <c r="C155" i="1"/>
  <c r="D153" i="1"/>
  <c r="C153" i="1"/>
  <c r="D151" i="1"/>
  <c r="C151" i="1"/>
  <c r="D149" i="1"/>
  <c r="C149" i="1"/>
  <c r="D147" i="1"/>
  <c r="C147" i="1"/>
  <c r="D143" i="1"/>
  <c r="D145" i="1"/>
  <c r="C145" i="1"/>
  <c r="C143" i="1"/>
  <c r="D141" i="1"/>
  <c r="C141" i="1"/>
  <c r="E142" i="1"/>
  <c r="E144" i="1"/>
  <c r="E146" i="1"/>
  <c r="E148" i="1"/>
  <c r="E150" i="1"/>
  <c r="E152" i="1"/>
  <c r="E154" i="1"/>
  <c r="E156" i="1"/>
  <c r="E158" i="1"/>
  <c r="E160" i="1"/>
  <c r="E162" i="1"/>
  <c r="E168" i="1"/>
  <c r="E172" i="1"/>
  <c r="E174" i="1"/>
  <c r="E176" i="1"/>
  <c r="E178" i="1"/>
  <c r="E190" i="1"/>
  <c r="E198" i="1"/>
  <c r="E208" i="1"/>
  <c r="E209" i="1"/>
  <c r="E214" i="1"/>
  <c r="E215" i="1"/>
  <c r="E220" i="1"/>
  <c r="E222" i="1"/>
  <c r="E223" i="1"/>
  <c r="E247" i="1"/>
  <c r="E249" i="1"/>
  <c r="E250" i="1"/>
  <c r="E251" i="1"/>
  <c r="E252" i="1"/>
  <c r="E253" i="1"/>
  <c r="E79" i="1"/>
  <c r="E86" i="1"/>
  <c r="D262" i="1" l="1"/>
  <c r="E262" i="1" s="1"/>
  <c r="E263" i="1"/>
  <c r="D170" i="1"/>
  <c r="C218" i="1"/>
  <c r="C217" i="1" s="1"/>
  <c r="D225" i="1"/>
  <c r="C212" i="1"/>
  <c r="C211" i="1" s="1"/>
  <c r="C227" i="1"/>
  <c r="C226" i="1" s="1"/>
  <c r="C225" i="1" s="1"/>
  <c r="E149" i="1"/>
  <c r="E157" i="1"/>
  <c r="E161" i="1"/>
  <c r="E169" i="1"/>
  <c r="E173" i="1"/>
  <c r="E177" i="1"/>
  <c r="E159" i="1"/>
  <c r="E167" i="1"/>
  <c r="E206" i="1"/>
  <c r="C140" i="1"/>
  <c r="E213" i="1"/>
  <c r="E207" i="1"/>
  <c r="E197" i="1"/>
  <c r="E147" i="1"/>
  <c r="E151" i="1"/>
  <c r="E155" i="1"/>
  <c r="E171" i="1"/>
  <c r="E175" i="1"/>
  <c r="D140" i="1"/>
  <c r="D211" i="1"/>
  <c r="E153" i="1"/>
  <c r="E143" i="1"/>
  <c r="E145" i="1"/>
  <c r="E141" i="1"/>
  <c r="E228" i="1"/>
  <c r="E219" i="1"/>
  <c r="D42" i="1"/>
  <c r="D27" i="1"/>
  <c r="C27" i="1"/>
  <c r="D15" i="1"/>
  <c r="C15" i="1"/>
  <c r="E244" i="1"/>
  <c r="D75" i="1"/>
  <c r="D73" i="1"/>
  <c r="D71" i="1"/>
  <c r="D65" i="1"/>
  <c r="C65" i="1"/>
  <c r="D48" i="1"/>
  <c r="D45" i="1"/>
  <c r="D25" i="1"/>
  <c r="C25" i="1"/>
  <c r="D33" i="1"/>
  <c r="D38" i="1"/>
  <c r="D22" i="1"/>
  <c r="D18" i="1"/>
  <c r="D13" i="1"/>
  <c r="D10" i="1"/>
  <c r="E11" i="1"/>
  <c r="E12" i="1"/>
  <c r="E14" i="1"/>
  <c r="E16" i="1"/>
  <c r="E19" i="1"/>
  <c r="E20" i="1"/>
  <c r="E21" i="1"/>
  <c r="E23" i="1"/>
  <c r="E24" i="1"/>
  <c r="E26" i="1"/>
  <c r="E30" i="1"/>
  <c r="E31" i="1"/>
  <c r="E35" i="1"/>
  <c r="E37" i="1"/>
  <c r="E39" i="1"/>
  <c r="E40" i="1"/>
  <c r="E41" i="1"/>
  <c r="E44" i="1"/>
  <c r="E46" i="1"/>
  <c r="E49" i="1"/>
  <c r="E51" i="1"/>
  <c r="E67" i="1"/>
  <c r="E72" i="1"/>
  <c r="E74" i="1"/>
  <c r="E76" i="1"/>
  <c r="E78" i="1"/>
  <c r="E36" i="1"/>
  <c r="C129" i="1"/>
  <c r="C77" i="1" s="1"/>
  <c r="C75" i="1"/>
  <c r="C73" i="1"/>
  <c r="C71" i="1"/>
  <c r="C48" i="1"/>
  <c r="C45" i="1"/>
  <c r="C42" i="1"/>
  <c r="C38" i="1"/>
  <c r="C22" i="1"/>
  <c r="C18" i="1"/>
  <c r="C13" i="1"/>
  <c r="C10" i="1"/>
  <c r="E129" i="1" l="1"/>
  <c r="E211" i="1"/>
  <c r="E212" i="1"/>
  <c r="E140" i="1"/>
  <c r="E170" i="1"/>
  <c r="E221" i="1"/>
  <c r="E227" i="1"/>
  <c r="E38" i="1"/>
  <c r="E15" i="1"/>
  <c r="E73" i="1"/>
  <c r="E22" i="1"/>
  <c r="E48" i="1"/>
  <c r="E45" i="1"/>
  <c r="E10" i="1"/>
  <c r="E42" i="1"/>
  <c r="E13" i="1"/>
  <c r="E27" i="1"/>
  <c r="E75" i="1"/>
  <c r="E50" i="1"/>
  <c r="E226" i="1"/>
  <c r="D70" i="1"/>
  <c r="D69" i="1" s="1"/>
  <c r="E65" i="1"/>
  <c r="E18" i="1"/>
  <c r="C70" i="1"/>
  <c r="C69" i="1" s="1"/>
  <c r="E25" i="1"/>
  <c r="C33" i="1"/>
  <c r="E33" i="1" s="1"/>
  <c r="E71" i="1"/>
  <c r="E43" i="1"/>
  <c r="E77" i="1" l="1"/>
  <c r="C68" i="1"/>
  <c r="D217" i="1"/>
  <c r="E217" i="1" s="1"/>
  <c r="E218" i="1"/>
  <c r="E70" i="1"/>
  <c r="C9" i="1"/>
  <c r="E9" i="1" s="1"/>
  <c r="C296" i="1" l="1"/>
  <c r="D68" i="1"/>
  <c r="D296" i="1" s="1"/>
  <c r="E225" i="1"/>
  <c r="E69" i="1"/>
  <c r="E296" i="1" l="1"/>
  <c r="E68" i="1"/>
</calcChain>
</file>

<file path=xl/sharedStrings.xml><?xml version="1.0" encoding="utf-8"?>
<sst xmlns="http://schemas.openxmlformats.org/spreadsheetml/2006/main" count="584" uniqueCount="504">
  <si>
    <t>Код бюджетной классификации</t>
  </si>
  <si>
    <t>Наименование дохода</t>
  </si>
  <si>
    <t>Сумма 
(тыс. рублей)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</si>
  <si>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</si>
  <si>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</si>
  <si>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</si>
  <si>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</si>
  <si>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</si>
  <si>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</si>
  <si>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</si>
  <si>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</si>
  <si>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</si>
  <si>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</si>
  <si>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</si>
  <si>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</si>
  <si>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</si>
  <si>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</si>
  <si>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</si>
  <si>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</si>
  <si>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</si>
  <si>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</si>
  <si>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</si>
  <si>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</si>
  <si>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</si>
  <si>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</si>
  <si>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</si>
  <si>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</si>
  <si>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</si>
  <si>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</si>
  <si>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</si>
  <si>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</si>
  <si>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</si>
  <si>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</si>
  <si>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</si>
  <si>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</si>
  <si>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</si>
  <si>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</si>
  <si>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</si>
  <si>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</si>
  <si>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</si>
  <si>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</si>
  <si>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</si>
  <si>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</si>
  <si>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</si>
  <si>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</si>
  <si>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</si>
  <si>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</si>
  <si>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</si>
  <si>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</si>
  <si>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</si>
  <si>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</si>
  <si>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</si>
  <si>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</si>
  <si>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</si>
  <si>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</si>
  <si>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</si>
  <si>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</si>
  <si>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</si>
  <si>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</si>
  <si>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</si>
  <si>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</si>
  <si>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</si>
  <si>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</si>
  <si>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</si>
  <si>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</si>
  <si>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</si>
  <si>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</si>
  <si>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</si>
  <si>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</si>
  <si>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</si>
  <si>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</si>
  <si>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</si>
  <si>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</si>
  <si>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</si>
  <si>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</si>
  <si>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</si>
  <si>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</si>
  <si>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</si>
  <si>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</si>
  <si>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</si>
  <si>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</si>
  <si>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</si>
  <si>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</si>
  <si>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</si>
  <si>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</si>
  <si>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</si>
  <si>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</si>
  <si>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</si>
  <si>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</si>
  <si>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</si>
  <si>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</si>
  <si>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</si>
  <si>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</si>
  <si>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</si>
  <si>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Денежные взыскания (штрафы) за нарушение Федерального закона "О пожарной безопасности"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</si>
  <si>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</si>
  <si>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</si>
  <si>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</si>
  <si>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</si>
  <si>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</si>
  <si>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</si>
  <si>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</si>
  <si>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</si>
  <si>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</si>
  <si>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</si>
  <si>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</si>
  <si>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</si>
  <si>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</si>
  <si>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</si>
  <si>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</si>
  <si>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</si>
  <si>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</si>
  <si>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</si>
  <si>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</si>
  <si>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</si>
  <si>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</si>
  <si>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</si>
  <si>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</si>
  <si>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</si>
  <si>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</si>
  <si>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</si>
  <si>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</si>
  <si>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</si>
  <si>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812 2 02 01007 02 0000 151</t>
  </si>
  <si>
    <t>000 2 02 02000 00 0000 151</t>
  </si>
  <si>
    <t>803 2 02 02005 02 0000 151</t>
  </si>
  <si>
    <t>Субсидии бюджетам субъектов Российской Федерации на оздоровление детей</t>
  </si>
  <si>
    <t>805 2 02 02005 02 0000 151</t>
  </si>
  <si>
    <t>000 2 02 02051 00 0000 151</t>
  </si>
  <si>
    <t>Субсидии бюджетам на реализацию федеральных целевых программ</t>
  </si>
  <si>
    <t>810 2 02 02051 02 0000 151</t>
  </si>
  <si>
    <t>Субсидии бюджетам субъектов Российской Федерации на реализацию федеральных целевых программ</t>
  </si>
  <si>
    <t>853 2 02 02051 02 0000 151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</si>
  <si>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</si>
  <si>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</si>
  <si>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</si>
  <si>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803 2 02 02067 02 0000 151</t>
  </si>
  <si>
    <t>Субсидии бюджетам субъектов  Российской Федерации на поощрение лучших учителей</t>
  </si>
  <si>
    <t>865 2 02 02101 02 0000 151</t>
  </si>
  <si>
    <t>Субсидии бюджетам субъектов Российской Федерации на развитие семейных животноводческих ферм</t>
  </si>
  <si>
    <t>805 2 02 02172 02 0000 151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</si>
  <si>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</si>
  <si>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</si>
  <si>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</si>
  <si>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</si>
  <si>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</si>
  <si>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</si>
  <si>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</si>
  <si>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</si>
  <si>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 xml:space="preserve">855 2 02 02198 02 0000 151 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</si>
  <si>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</si>
  <si>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</si>
  <si>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</si>
  <si>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</si>
  <si>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</si>
  <si>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</si>
  <si>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000 2 02 03004 00 0000 151</t>
  </si>
  <si>
    <t>805 2 02 03004 02 0000 151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</si>
  <si>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</si>
  <si>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</si>
  <si>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</si>
  <si>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</si>
  <si>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</si>
  <si>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</si>
  <si>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</si>
  <si>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</si>
  <si>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</si>
  <si>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</si>
  <si>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</si>
  <si>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</si>
  <si>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Субвенции бюджетам на осуществление отдельных полномочий в области лесных отношений</t>
  </si>
  <si>
    <t>Субвенции бюджетам субъектов Российской Федерации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</si>
  <si>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</si>
  <si>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Субвенции бюджетам субъектов Российской Федерации на осуществление отдельных полномочий в области водных отношений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</si>
  <si>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</si>
  <si>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</si>
  <si>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</si>
  <si>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</si>
  <si>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</si>
  <si>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</si>
  <si>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</si>
  <si>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</si>
  <si>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</si>
  <si>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</si>
  <si>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</si>
  <si>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000 2 02 03068 00 0000 151</t>
  </si>
  <si>
    <t>801 2 02 03068 02 0000 151</t>
  </si>
  <si>
    <t>000 2 02 03070 00 0000 151</t>
  </si>
  <si>
    <t>805 2 02 03070 02 0000 151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</si>
  <si>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</si>
  <si>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</si>
  <si>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</si>
  <si>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</si>
  <si>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</si>
  <si>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</si>
  <si>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</si>
  <si>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</si>
  <si>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</si>
  <si>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</si>
  <si>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</si>
  <si>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</si>
  <si>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</si>
  <si>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</si>
  <si>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801 2 02 04055 02 0000 151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</si>
  <si>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</si>
  <si>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</si>
  <si>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</si>
  <si>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</si>
  <si>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</si>
  <si>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852 2 03 02040 02 0000 180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</si>
  <si>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</si>
  <si>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</si>
  <si>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</si>
  <si>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</si>
  <si>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</si>
  <si>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</si>
  <si>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</si>
  <si>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</si>
  <si>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</si>
  <si>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</si>
  <si>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000 2 07 02030 02 0000 180</t>
  </si>
  <si>
    <t xml:space="preserve">Прочие безвозмездные поступления в бюджеты субъектов Российской Федерации 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</si>
  <si>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</si>
  <si>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</si>
  <si>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</si>
  <si>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</si>
  <si>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</si>
  <si>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</si>
  <si>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</si>
  <si>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</si>
  <si>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802 2 18 02030 02 0000 151</t>
  </si>
  <si>
    <t>803 2 18 02030 02 0000 151</t>
  </si>
  <si>
    <t>809 2 18 02030 02 0000 151</t>
  </si>
  <si>
    <t>812 2 18 02030 02 0000 151</t>
  </si>
  <si>
    <t>836 2 18 02030 02 0000 151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</si>
  <si>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</si>
  <si>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</si>
  <si>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802 2 18 02040 02 0000 151</t>
  </si>
  <si>
    <t>803 2 18 02040 02 0000 151</t>
  </si>
  <si>
    <t>805 2 18 02040 02 0000 151</t>
  </si>
  <si>
    <t>809 2 18 02040 02 0000 151</t>
  </si>
  <si>
    <t>811 2 18 02040 02 0000 151</t>
  </si>
  <si>
    <t>812 2 18 02040 02 0000 151</t>
  </si>
  <si>
    <t>815 2 18 02040 02 0000 151</t>
  </si>
  <si>
    <t>820 2 18 02040 02 0000 151</t>
  </si>
  <si>
    <t>854 2 18 02040 02 0000 151</t>
  </si>
  <si>
    <t>855 2 18 02040 02 0000 151</t>
  </si>
  <si>
    <t>856 2 18 02040 02 0000 151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</si>
  <si>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</si>
  <si>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</si>
  <si>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</si>
  <si>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</si>
  <si>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</si>
  <si>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</si>
  <si>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</si>
  <si>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802 2 18 02010 02 0000 180</t>
  </si>
  <si>
    <t>803 2 18 02010 02 0000 180</t>
  </si>
  <si>
    <t>810 2 18 02010 02 0000 180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</si>
  <si>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</si>
  <si>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</si>
  <si>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802 2 18 02020 02 0000 180</t>
  </si>
  <si>
    <t>803 2 18 02020 02 0000 180</t>
  </si>
  <si>
    <t>805 2 18 02020 02 0000 180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</si>
  <si>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</si>
  <si>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</si>
  <si>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</si>
  <si>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801 2 19 02000 02 0000 151</t>
  </si>
  <si>
    <t>802 2 19 02000 02 0000 151</t>
  </si>
  <si>
    <t>803 2 19 02000 02 0000 151</t>
  </si>
  <si>
    <t>804 2 19 02000 02 0000 151</t>
  </si>
  <si>
    <t>805 2 19 02000 02 0000 151</t>
  </si>
  <si>
    <t>810 2 19 02000 02 0000 151</t>
  </si>
  <si>
    <t>812 2 19 02000 02 0000 151</t>
  </si>
  <si>
    <t>820 2 19 02000 02 0000 151</t>
  </si>
  <si>
    <t>854 2 19 02000 02 0000 151</t>
  </si>
  <si>
    <t>855 2 19 02000 02 0000 151</t>
  </si>
  <si>
    <t>860 2 19 02000 02 0000 151</t>
  </si>
  <si>
    <t>865 2 19 02000 02 0000 151</t>
  </si>
  <si>
    <t>ВСЕГО ДОХОДОВ</t>
  </si>
  <si>
    <t>________________</t>
  </si>
  <si>
    <t>Факт                          (тыс. рублей)</t>
  </si>
  <si>
    <t>Про-цент испол-нения (%)</t>
  </si>
  <si>
    <t xml:space="preserve">Приложение № 1 </t>
  </si>
  <si>
    <t xml:space="preserve"> к отчету</t>
  </si>
  <si>
    <t>000 1 17 01000 00 0000 180</t>
  </si>
  <si>
    <t>Невыясненные поступления</t>
  </si>
  <si>
    <t>000 1 05 03000 00 0000 110</t>
  </si>
  <si>
    <t>Единый сельскохозяйственный налог</t>
  </si>
  <si>
    <t>000 1 09 01000 00 0000 110</t>
  </si>
  <si>
    <t>Налог на прибыль организаций, зачислявшийся до 1 января 2005 года в местные бюджеты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</si>
  <si>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</si>
  <si>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</si>
  <si>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000 1 16 03000 00 0000 140</t>
  </si>
  <si>
    <t>Денежные взыскания (штрафы) за нарушение законодательства о налогах и сборах</t>
  </si>
  <si>
    <t>Прочие безвозмездные поступления от негосударственных организаций в бюджеты субъектов Российской Федерации</t>
  </si>
  <si>
    <t>801 2 07 02030 02 0000 180</t>
  </si>
  <si>
    <t>853 2 18 02030 02 0000 151</t>
  </si>
  <si>
    <t>855 2 18 02030 02 0000 151</t>
  </si>
  <si>
    <t>801 2 18 02020 02 0000 180</t>
  </si>
  <si>
    <t>801 2 18 02060 02 0000 151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</si>
  <si>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</si>
  <si>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</si>
  <si>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812 2 02 01003 02 0000 151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</si>
  <si>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</si>
  <si>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</si>
  <si>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</si>
  <si>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 xml:space="preserve">Дотации бюджетам, связанные с особым режимом безопасного функционирования закрытых административно-территориальных образований
</t>
  </si>
  <si>
    <t xml:space="preserve"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
</t>
  </si>
  <si>
    <t>Субсидии бюджетам бюджетной системы Российской Федерации (межбюджетные субсидии)</t>
  </si>
  <si>
    <t>000 2 02 02009 00 0000 151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</si>
  <si>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</si>
  <si>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820 2 02 02009 02 0000 151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</si>
  <si>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</si>
  <si>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854 2 02 02009 02 0000 151</t>
  </si>
  <si>
    <t>803 2 02 02051 02 0000 151</t>
  </si>
  <si>
    <t>855 2 02 02051 02 0000 151</t>
  </si>
  <si>
    <t>Субсидии бюджетам субъектов Российской Федерации на реализацию дополнительных мероприятий в сфере занятости населения</t>
  </si>
  <si>
    <t xml:space="preserve">801 2 02 02110 02 0000 151
</t>
  </si>
  <si>
    <t>Субсидии бюджетам субъектов Российской Федерации на реализацию мероприятий, направленных на формирование здорового образа жизни, включая сокращение потребления алкоголя и табака</t>
  </si>
  <si>
    <t>801 2 02 02128 02 0000 151</t>
  </si>
  <si>
    <t>Субсидии бюджетам субъектов Российской Федерации на закупку оборудования и расходных материалов для неонатального и аудиологического скрининга в учреждениях государственной и муниципальной систем здравоохранения</t>
  </si>
  <si>
    <t>801 2 02 02129 02 0000 151</t>
  </si>
  <si>
    <t>Субсидии бюджетам субъектов Российской Федерации на финансовое обеспечение мероприятий, направленных на проведение пренатальной (дородовой) диагностики нарушений развития ребенка</t>
  </si>
  <si>
    <t xml:space="preserve">801 2 02 02161 02 0000 151
</t>
  </si>
  <si>
    <t>Субсидии бюджетам субъектов Российской Федерации на мероприятия по развитию службы крови</t>
  </si>
  <si>
    <t>812 2 02 02173 02 0000 151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</si>
  <si>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</si>
  <si>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855 2 02 02174 02 0000 151                  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</si>
  <si>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</si>
  <si>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</si>
  <si>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</si>
  <si>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855 2 02 02183 02 0000 151</t>
  </si>
  <si>
    <t xml:space="preserve"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  </t>
  </si>
  <si>
    <t>855 2 02 02184 02 0000 151</t>
  </si>
  <si>
    <t xml:space="preserve"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 </t>
  </si>
  <si>
    <t>855 2 02 02185 02 0000 151</t>
  </si>
  <si>
    <t xml:space="preserve">Субсидии бюджетам субъектов Российской Федерации на поддержку племенного животноводства  </t>
  </si>
  <si>
    <t>855 2 02 02186 02 0000 151</t>
  </si>
  <si>
    <t>Субсидии бюджетам субъектов Российской Федерации на 1 килограмм реализованного и (или) отгруженного на собственную переработку молока</t>
  </si>
  <si>
    <t>855 2 02 02192 02 0000 151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</si>
  <si>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</si>
  <si>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</si>
  <si>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</si>
  <si>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 xml:space="preserve">855 2 02 02196 02 0000 151 </t>
  </si>
  <si>
    <t xml:space="preserve">Субсидии бюджетам субъектов Российской Федерации на поддержку начинающих фермеров </t>
  </si>
  <si>
    <t xml:space="preserve">000 2 02 02197 00 0000 151 </t>
  </si>
  <si>
    <t xml:space="preserve">855 2 02 02197 02 0000 151 </t>
  </si>
  <si>
    <t xml:space="preserve">Субсидии бюджетам субъектов Российской Федерации на развитие семейных животноводческих ферм </t>
  </si>
  <si>
    <t xml:space="preserve"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 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</si>
  <si>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</si>
  <si>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</si>
  <si>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801 2 02 02208 02 0000 151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</si>
  <si>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</si>
  <si>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</si>
  <si>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</si>
  <si>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000 2 02 03018 00 0000 151
</t>
  </si>
  <si>
    <t xml:space="preserve">804 2 02 03018 02 0000 151
</t>
  </si>
  <si>
    <t xml:space="preserve">000 2 02 03019 00 0000 151
</t>
  </si>
  <si>
    <t xml:space="preserve">810 2 02 03019 02 0000 151
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</si>
  <si>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</si>
  <si>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</si>
  <si>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</si>
  <si>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 xml:space="preserve">000 2 02 03069 00 0000 151
</t>
  </si>
  <si>
    <t xml:space="preserve">805 2 02 03069 02 0000 151
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</si>
  <si>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</si>
  <si>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000 2 02 03122 00 0000 151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</si>
  <si>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</si>
  <si>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805 2 02 03122 02 0000 151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</si>
  <si>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</si>
  <si>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Единая субвенция бюджетам субъектов Российской Федерации</t>
  </si>
  <si>
    <t>000 2 02 04017 00 0000 151</t>
  </si>
  <si>
    <t>Межбюджетные трансферты, передаваемые бюджетам на  реализацию отдельных полномочий в области лекарственного обеспечения</t>
  </si>
  <si>
    <t xml:space="preserve">801 2 02 04017 02 0000 151
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</si>
  <si>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</si>
  <si>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 xml:space="preserve">000 2 02 04042 00 0000 151
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</si>
  <si>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</si>
  <si>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801 2 02 04042 02 0000 151
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</si>
  <si>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</si>
  <si>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803 2 02 04042 02 0000 151
</t>
  </si>
  <si>
    <t>801 2 02 04043 02 0000 151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</si>
  <si>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</si>
  <si>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</si>
  <si>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>000 2 02 04062 00 0000 151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</si>
  <si>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</si>
  <si>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801 2 02 04062 02 0000 151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</si>
  <si>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</si>
  <si>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801 2 02 04064 02 0000 151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</si>
  <si>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</si>
  <si>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801 2 02 04065 02 0000 151</t>
  </si>
  <si>
    <t>Межбюджетные трансферты, передаваемые бюджетам субъектов Российской Федерации на финансовое обеспечение закупок компьютерного и сетевого оборудования с лицензионным программным обеспечением для реализации мероприятий по развитию службы крови</t>
  </si>
  <si>
    <t xml:space="preserve">000 2 02 04066 00 0000 151 </t>
  </si>
  <si>
    <t>Межбюджетные трансферты бюджетам на реализацию мероприятий по профилактике ВИЧ-инфекции и гепатитов В и С</t>
  </si>
  <si>
    <t>801 2 02 04066 02 0000 151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</si>
  <si>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 В и С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</si>
  <si>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</si>
  <si>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</si>
  <si>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853 2 03 02080 02 0000 180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</si>
  <si>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</si>
  <si>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000 2 04 02020 02 0000 180</t>
  </si>
  <si>
    <t>803 2 04 02020 02 0000 180</t>
  </si>
  <si>
    <t>000 2 07 02020 02 0000 180</t>
  </si>
  <si>
    <t>801 2 07 02020 02 0000 180</t>
  </si>
  <si>
    <t>810 2 18 02040 02 0000 151</t>
  </si>
  <si>
    <t>000 1 16 25000 00 0000 140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</si>
  <si>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</si>
  <si>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803 2 04 02099 02 0000 180</t>
  </si>
  <si>
    <t>812 2 07 02030 02 0000 180</t>
  </si>
  <si>
    <t>805 2 18 02030 02 0000 151</t>
  </si>
  <si>
    <t>810 2 18 02030 02 0000 151</t>
  </si>
  <si>
    <t>811 2 18 02030 02 0000 151</t>
  </si>
  <si>
    <t>820 2 18 02030 02 0000 151</t>
  </si>
  <si>
    <t>852 2 18 02030 02 0000 151</t>
  </si>
  <si>
    <t>854 2 18 02030 02 0000 151</t>
  </si>
  <si>
    <t>856 2 18 02030 02 0000 151</t>
  </si>
  <si>
    <t>852 2 18 02040 02 0000 151</t>
  </si>
  <si>
    <t>853 2 18 02040 02 0000 151</t>
  </si>
  <si>
    <t>000 2 18 02060 02 0000 151</t>
  </si>
  <si>
    <t>865 2 18 02060 02 0000 151</t>
  </si>
  <si>
    <t>824 2 18 02010 02 0000 180</t>
  </si>
  <si>
    <t>853 2 18 02010 02 0000 180</t>
  </si>
  <si>
    <t>804 2 18 02020 02 0000 180</t>
  </si>
  <si>
    <t>854 2 18 02020 02 0000 180</t>
  </si>
  <si>
    <t>836 2 19 02000 02 0000 151</t>
  </si>
  <si>
    <t>Субвенции бюджетам на обеспечение жильем отдельных категорий граждан, установленных Федеральным законом от 12 января 1995 года 
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</si>
  <si>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000 2 02 02077 00 0000 151</t>
  </si>
  <si>
    <t>856 2 02 02077 02 0000 151</t>
  </si>
  <si>
    <t>Субсидии бюджетам на софинансирование капитальных вложений в объекты государственной (муниципальной) собственности</t>
  </si>
  <si>
    <t>Субсидии бюджетам субъектов Российской Федерации на софинансирование капитальных вложений в объекты государственной (муниципальной) собственности</t>
  </si>
  <si>
    <t>000 2 02 02215 00 0000 151</t>
  </si>
  <si>
    <t>803 2 02 02215 02 0000 151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</si>
  <si>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</si>
  <si>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Субсидии бюджетам субъектов Российской Федерации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</si>
  <si>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812 2 02 03998 02 0000 151
</t>
  </si>
  <si>
    <t>805 2 02 04032 02 0000 151</t>
  </si>
  <si>
    <t>Межбюджетные трансферты, передаваемые бюджетам субъектов Российской Федерации на единовременные денежные компенсации реабилитированным лицам</t>
  </si>
  <si>
    <t>836 2 18 02010 02 0000 180</t>
  </si>
  <si>
    <t>Объем поступления доходов областного бюджета за 9 месяцев 2014 года</t>
  </si>
  <si>
    <t>824 2 02 02009 02 0000 151</t>
  </si>
  <si>
    <t>000 2 02 02019 00 0000 151</t>
  </si>
  <si>
    <t>863 2 02 02019 02 0000 151</t>
  </si>
  <si>
    <t xml:space="preserve"> Субсидии бюджетам на реализацию программ поддержки социально ориентированных некоммерческих организаций</t>
  </si>
  <si>
    <t xml:space="preserve"> Субсидии бюджетам субъектов Российской Федерации на реализацию программ поддержки социально ориентированных некоммерческих организаций</t>
  </si>
  <si>
    <t>801 2 02 02051 02 0000 151</t>
  </si>
  <si>
    <t>805 2 02 02051 02 0000 151</t>
  </si>
  <si>
    <t>824 2 02 02051 02 0000 151</t>
  </si>
  <si>
    <t>856 2 02 02051 02 0000 151</t>
  </si>
  <si>
    <t>863 2 02 02051 02 0000 151</t>
  </si>
  <si>
    <t>802 2 02 02077 02 0000 151</t>
  </si>
  <si>
    <t>852 2 02 02077 02 0000 151</t>
  </si>
  <si>
    <t>000 2 02 02085 00 0000 151</t>
  </si>
  <si>
    <t>855 2 02 02085 02 0000 151</t>
  </si>
  <si>
    <t xml:space="preserve"> Субсидии бюджетам на осуществление мероприятий по обеспечению жильем граждан Российской Федерации, проживающих в сельской местности</t>
  </si>
  <si>
    <t xml:space="preserve"> Субсидии бюджетам субъектов Российской Федерации на осуществление мероприятий по обеспечению жильем граждан Российской Федерации, проживающих в сельской местности</t>
  </si>
  <si>
    <t>836 2 02 02103 02 0000 151</t>
  </si>
  <si>
    <t xml:space="preserve"> 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</t>
  </si>
  <si>
    <t>805 2 02 02118 02 0000 151</t>
  </si>
  <si>
    <t xml:space="preserve"> 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</si>
  <si>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>804 2 02 02124 02 0000 151</t>
  </si>
  <si>
    <t xml:space="preserve"> Субсидии бюджетам субъектов Российской Федерации на приобретение специализированной лесопожарной техники и оборудования</t>
  </si>
  <si>
    <t>855 2 02 02195 02 0000 151</t>
  </si>
  <si>
    <t xml:space="preserve"> 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</t>
  </si>
  <si>
    <t xml:space="preserve"> Субсидии бюджетам на модернизацию региональных систем дошкольного образования</t>
  </si>
  <si>
    <t xml:space="preserve"> Субсидии бюджетам субъектов Российской Федерации на модернизацию региональных систем дошкольного образования</t>
  </si>
  <si>
    <t>000 2 02 02204 00 0000 151</t>
  </si>
  <si>
    <t>803 2 02 02204 02 0000 151</t>
  </si>
  <si>
    <t xml:space="preserve"> Субсидии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</si>
  <si>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 xml:space="preserve"> Субсидии бюджетам субъектов Российской Федерации на социальную поддержку Героев Социалистического Труда, Героев Труда Российской Федерации и полных кавалеров ордена Трудовой Славы</t>
  </si>
  <si>
    <t>805 2 02 02212 02 0000 151</t>
  </si>
  <si>
    <t>805 2 02 02213 02 0000 151</t>
  </si>
  <si>
    <t>000 2 02 04041 00 0000 151</t>
  </si>
  <si>
    <t>802 2 02 04041 02 0000 151</t>
  </si>
  <si>
    <t xml:space="preserve"> 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</si>
  <si>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 xml:space="preserve"> Межбюджетные трансферты, передаваемые бюджетам субъектов Российской Федерации,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</si>
  <si>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000 2 02 04052 00 0000 151</t>
  </si>
  <si>
    <t>802 2 02 04052 02 0000 151</t>
  </si>
  <si>
    <t xml:space="preserve"> 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</si>
  <si>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 xml:space="preserve"> Межбюджетные трансферты, передаваемые бюджетам субъектов Российской Федерации на государственную поддержку муниципальных учреждений культуры, находящихся на территориях сельских поселений</t>
  </si>
  <si>
    <t>000 2 02 04053 00 0000 151</t>
  </si>
  <si>
    <t>802 2 02 04053 02 0000 151</t>
  </si>
  <si>
    <t xml:space="preserve"> 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</si>
  <si>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 xml:space="preserve"> Межбюджетные трансферты, передаваемые бюджетам субъектов Российской Федерации на государственную поддержку лучших работников муниципальных учреждений культуры, находящихся на территориях сельских поселений</t>
  </si>
  <si>
    <t>000 2 02 04061 00 0000 151</t>
  </si>
  <si>
    <t>824 2 02 04061 02 0000 151</t>
  </si>
  <si>
    <t xml:space="preserve"> Межбюджетные трансферты, передаваемые бюджетам на создание и развитие сети многофункциональных центров предоставления государственных и муниципальных услуг</t>
  </si>
  <si>
    <t xml:space="preserve"> Межбюджетные трансферты, передаваемые бюджетам субъектов Российской Федерации на создание и развитие сети многофункциональных центров предоставления государственных и муниципальных услуг</t>
  </si>
  <si>
    <t xml:space="preserve"> Межбюджетные трансферты, передаваемые бюджетам на государственную поддержку (грант) комплексного развития региональных и муниципальных учреждений культуры</t>
  </si>
  <si>
    <t xml:space="preserve"> Межбюджетные трансферты, передаваемые бюджетам субъектов Российской Федерации на государственную поддержку (грант) комплексного развития региональных и муниципальных учреждений культуры</t>
  </si>
  <si>
    <t xml:space="preserve"> Межбюджетные трансферты, передаваемые бюджетам на государственную поддержку (грант) больших, средних и малых городов - центров культуры и туризма</t>
  </si>
  <si>
    <t xml:space="preserve"> Межбюджетные трансферты, передаваемые бюджетам субъектов Российской Федерации на государственную поддержку (грант) больших, средних и малых городов - центров культуры и туризма</t>
  </si>
  <si>
    <t xml:space="preserve"> Межбюджетные трансферты, передаваемые бюджетам на государственную поддержку (грант) реализации лучших событийных региональных и межрегиональных проектов в рамках развития культурно-познавательного туризма</t>
  </si>
  <si>
    <t xml:space="preserve"> Межбюджетные трансферты, передаваемые бюджетам субъектов Российской Федерации на государственную поддержку (грант) реализации лучших событийных региональных и межрегиональных проектов в рамках развития культурно-познавательного туризма</t>
  </si>
  <si>
    <t xml:space="preserve"> Межбюджетные трансферты, передаваемые бюджетам субъектов Российской Федерации на финансовое обеспечение мероприятий, связанных с отдыхом и оздоровлением детей в организациях отдыха детей и их оздоровления, расположенных в Республике Крым и г. Севастополе</t>
  </si>
  <si>
    <t>000 2 02 04070 00 0000 151</t>
  </si>
  <si>
    <t>802 2 02 04070 02 0000 151</t>
  </si>
  <si>
    <t>000 2 02 04071 00 0000 151</t>
  </si>
  <si>
    <t>802 2 02 04071 02 0000 151</t>
  </si>
  <si>
    <t>000 2 02 04072 00 0000 151</t>
  </si>
  <si>
    <t>802 2 02 04072 02 0000 151</t>
  </si>
  <si>
    <t>803 2 02 04076 02 0000 151</t>
  </si>
  <si>
    <t>801 2 18 02030 02 0000 151</t>
  </si>
  <si>
    <t>856 2 18 02020 02 0000 180</t>
  </si>
  <si>
    <t>863 2 18 02020 02 0000 180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</si>
  <si>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
"О ветеранах" и от 24 ноября 1995 года № 181-ФЗ 
"О социальной защите инвалидов в Российской Федерации"</t>
  </si>
  <si>
    <t>Субвенции бюджетам на обеспечение жильем отдельных категорий граждан, установленных федеральными законами от 12 января 1995 года 
№ 5-ФЗ "О  ветеранах" и от 24 ноября 1995 года 
№ 181-ФЗ "О социальной защите инвалидов в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</si>
</sst>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.0000"/>
    <numFmt numFmtId="167" formatCode="#,##0.00000"/>
  </numFmts>
  <fonts count="19" x14ac:knownFonts="1">
    <font>
      <sz val="12"/>
      <color theme="1"/>
      <name val="Times New Roman"/>
      <family val="2"/>
      <charset val="204"/>
    </font>
    <font>
      <sz val="14"/>
      <name val="Times New Roman Cyr"/>
      <family val="1"/>
      <charset val="204"/>
    </font>
    <font>
      <sz val="14"/>
      <name val="Times New Roman"/>
      <family val="1"/>
    </font>
    <font>
      <sz val="14"/>
      <name val="Arial Cyr"/>
      <family val="2"/>
      <charset val="204"/>
    </font>
    <font>
      <b/>
      <sz val="14"/>
      <name val="Times New Roman"/>
      <family val="1"/>
    </font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b/>
      <sz val="12"/>
      <name val="Times New Roman Cyr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2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164" fontId="5" fillId="2" borderId="0" xfId="0" applyNumberFormat="1" applyFont="1" applyFill="1" applyAlignment="1">
      <alignment vertical="top"/>
    </xf>
    <xf numFmtId="164" fontId="6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164" fontId="12" fillId="2" borderId="1" xfId="0" applyNumberFormat="1" applyFont="1" applyFill="1" applyBorder="1" applyAlignment="1">
      <alignment horizontal="center" vertical="top"/>
    </xf>
    <xf numFmtId="4" fontId="9" fillId="2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center" vertical="top"/>
    </xf>
    <xf numFmtId="164" fontId="8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0" fontId="5" fillId="0" borderId="0" xfId="0" applyFont="1" applyFill="1" applyAlignment="1">
      <alignment vertical="top"/>
    </xf>
    <xf numFmtId="164" fontId="5" fillId="0" borderId="0" xfId="0" applyNumberFormat="1" applyFont="1" applyFill="1" applyAlignment="1">
      <alignment vertical="top"/>
    </xf>
    <xf numFmtId="164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horizontal="center" vertical="top" wrapText="1"/>
    </xf>
    <xf numFmtId="164" fontId="5" fillId="0" borderId="0" xfId="0" applyNumberFormat="1" applyFont="1" applyFill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top"/>
    </xf>
    <xf numFmtId="165" fontId="13" fillId="0" borderId="1" xfId="0" applyNumberFormat="1" applyFon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165" fontId="14" fillId="0" borderId="1" xfId="0" applyNumberFormat="1" applyFont="1" applyBorder="1" applyAlignment="1">
      <alignment horizontal="center" vertical="top"/>
    </xf>
    <xf numFmtId="0" fontId="14" fillId="0" borderId="0" xfId="0" applyFont="1"/>
    <xf numFmtId="0" fontId="15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4" fontId="12" fillId="2" borderId="1" xfId="0" applyNumberFormat="1" applyFont="1" applyFill="1" applyBorder="1" applyAlignment="1">
      <alignment horizontal="center" vertical="top"/>
    </xf>
    <xf numFmtId="4" fontId="8" fillId="2" borderId="1" xfId="0" applyNumberFormat="1" applyFont="1" applyFill="1" applyBorder="1" applyAlignment="1">
      <alignment horizontal="center" vertical="top"/>
    </xf>
    <xf numFmtId="164" fontId="18" fillId="2" borderId="1" xfId="0" applyNumberFormat="1" applyFont="1" applyFill="1" applyBorder="1" applyAlignment="1">
      <alignment horizontal="center" vertical="top"/>
    </xf>
    <xf numFmtId="164" fontId="18" fillId="0" borderId="1" xfId="0" applyNumberFormat="1" applyFont="1" applyFill="1" applyBorder="1" applyAlignment="1">
      <alignment horizontal="center" vertical="top"/>
    </xf>
    <xf numFmtId="166" fontId="0" fillId="0" borderId="1" xfId="0" applyNumberFormat="1" applyBorder="1" applyAlignment="1">
      <alignment horizontal="center" vertical="top"/>
    </xf>
    <xf numFmtId="167" fontId="0" fillId="0" borderId="1" xfId="0" applyNumberForma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8"/>
  <sheetViews>
    <sheetView tabSelected="1" zoomScale="90" zoomScaleNormal="90" workbookViewId="0"/>
  </sheetViews>
  <sheetFormatPr defaultRowHeight="15.75" x14ac:dyDescent="0.25"/>
  <cols>
    <col min="1" max="1" width="24.375" style="15" customWidth="1"/>
    <col min="2" max="2" width="45.875" style="15" customWidth="1"/>
    <col min="3" max="3" width="13.875" style="2" customWidth="1"/>
    <col min="4" max="4" width="13.75" style="23" customWidth="1"/>
    <col min="5" max="5" width="7.25" style="26" customWidth="1"/>
  </cols>
  <sheetData>
    <row r="1" spans="1:8" ht="18.75" x14ac:dyDescent="0.25">
      <c r="B1" s="18"/>
      <c r="C1" s="18"/>
      <c r="D1" s="45" t="s">
        <v>282</v>
      </c>
      <c r="E1" s="45"/>
    </row>
    <row r="2" spans="1:8" ht="18.75" x14ac:dyDescent="0.25">
      <c r="A2" s="18"/>
      <c r="B2" s="18"/>
      <c r="C2" s="18"/>
      <c r="D2" s="21"/>
      <c r="E2" s="21"/>
    </row>
    <row r="3" spans="1:8" ht="18.75" x14ac:dyDescent="0.25">
      <c r="C3" s="15"/>
      <c r="D3" s="29" t="s">
        <v>283</v>
      </c>
      <c r="E3" s="29"/>
      <c r="F3" s="29"/>
      <c r="G3" s="29"/>
      <c r="H3" s="29"/>
    </row>
    <row r="4" spans="1:8" ht="18.75" x14ac:dyDescent="0.25">
      <c r="A4" s="1"/>
      <c r="B4" s="19"/>
      <c r="C4" s="18"/>
      <c r="D4" s="22"/>
      <c r="E4" s="22"/>
    </row>
    <row r="5" spans="1:8" ht="18.75" x14ac:dyDescent="0.25">
      <c r="A5" s="1"/>
      <c r="B5" s="19"/>
      <c r="C5" s="16"/>
      <c r="D5" s="22"/>
      <c r="E5" s="22"/>
    </row>
    <row r="6" spans="1:8" ht="18.75" x14ac:dyDescent="0.25">
      <c r="A6" s="43" t="s">
        <v>436</v>
      </c>
      <c r="B6" s="43"/>
      <c r="C6" s="43"/>
      <c r="D6" s="43"/>
      <c r="E6" s="43"/>
    </row>
    <row r="7" spans="1:8" ht="18.75" x14ac:dyDescent="0.25">
      <c r="A7" s="1"/>
      <c r="B7" s="20"/>
      <c r="C7" s="20"/>
    </row>
    <row r="8" spans="1:8" ht="78.75" x14ac:dyDescent="0.25">
      <c r="A8" s="42" t="s">
        <v>0</v>
      </c>
      <c r="B8" s="42" t="s">
        <v>1</v>
      </c>
      <c r="C8" s="3" t="s">
        <v>2</v>
      </c>
      <c r="D8" s="17" t="s">
        <v>280</v>
      </c>
      <c r="E8" s="17" t="s">
        <v>281</v>
      </c>
    </row>
    <row r="9" spans="1:8" x14ac:dyDescent="0.25">
      <c r="A9" s="4" t="s">
        <v>3</v>
      </c>
      <c r="B9" s="4" t="s">
        <v>4</v>
      </c>
      <c r="C9" s="5">
        <f>C10+C13+C15+C18+C22+C25+C27+C33+C38+C42+C45+C48+C50+C65</f>
        <v>25903776.499999996</v>
      </c>
      <c r="D9" s="5">
        <v>17130962.065000001</v>
      </c>
      <c r="E9" s="27">
        <f>D9/C9*100</f>
        <v>66.133067759444273</v>
      </c>
    </row>
    <row r="10" spans="1:8" hidden="1" x14ac:dyDescent="0.25">
      <c r="A10" s="6" t="s">
        <v>5</v>
      </c>
      <c r="B10" s="6" t="s">
        <v>6</v>
      </c>
      <c r="C10" s="7">
        <f t="shared" ref="C10:D10" si="0">C11+C12</f>
        <v>16057764.899999999</v>
      </c>
      <c r="D10" s="7">
        <f t="shared" si="0"/>
        <v>10457485.882999999</v>
      </c>
      <c r="E10" s="28">
        <f t="shared" ref="E10:E77" si="1">D10/C10*100</f>
        <v>65.124168575914325</v>
      </c>
    </row>
    <row r="11" spans="1:8" hidden="1" x14ac:dyDescent="0.25">
      <c r="A11" s="6" t="s">
        <v>7</v>
      </c>
      <c r="B11" s="6" t="s">
        <v>8</v>
      </c>
      <c r="C11" s="7">
        <v>6404489.2999999998</v>
      </c>
      <c r="D11" s="24">
        <v>4053880.253</v>
      </c>
      <c r="E11" s="28">
        <f t="shared" si="1"/>
        <v>63.297478738859006</v>
      </c>
    </row>
    <row r="12" spans="1:8" hidden="1" x14ac:dyDescent="0.25">
      <c r="A12" s="6" t="s">
        <v>9</v>
      </c>
      <c r="B12" s="6" t="s">
        <v>10</v>
      </c>
      <c r="C12" s="7">
        <v>9653275.5999999996</v>
      </c>
      <c r="D12" s="24">
        <v>6403605.6299999999</v>
      </c>
      <c r="E12" s="28">
        <f t="shared" si="1"/>
        <v>66.33609041473963</v>
      </c>
    </row>
    <row r="13" spans="1:8" ht="47.25" hidden="1" x14ac:dyDescent="0.25">
      <c r="A13" s="6" t="s">
        <v>11</v>
      </c>
      <c r="B13" s="6" t="s">
        <v>12</v>
      </c>
      <c r="C13" s="7">
        <f t="shared" ref="C13:D13" si="2">C14</f>
        <v>4186516.7</v>
      </c>
      <c r="D13" s="7">
        <f t="shared" si="2"/>
        <v>2658993.8849999998</v>
      </c>
      <c r="E13" s="28">
        <f t="shared" si="1"/>
        <v>63.513275487471475</v>
      </c>
    </row>
    <row r="14" spans="1:8" ht="47.25" hidden="1" x14ac:dyDescent="0.25">
      <c r="A14" s="6" t="s">
        <v>13</v>
      </c>
      <c r="B14" s="6" t="s">
        <v>14</v>
      </c>
      <c r="C14" s="7">
        <v>4186516.7</v>
      </c>
      <c r="D14" s="24">
        <v>2658993.8849999998</v>
      </c>
      <c r="E14" s="28">
        <f t="shared" si="1"/>
        <v>63.513275487471475</v>
      </c>
    </row>
    <row r="15" spans="1:8" hidden="1" x14ac:dyDescent="0.25">
      <c r="A15" s="6" t="s">
        <v>15</v>
      </c>
      <c r="B15" s="6" t="s">
        <v>16</v>
      </c>
      <c r="C15" s="7">
        <f>C16+C17</f>
        <v>1648220.3</v>
      </c>
      <c r="D15" s="7">
        <f>D16+D17</f>
        <v>1304954.294</v>
      </c>
      <c r="E15" s="28">
        <f t="shared" si="1"/>
        <v>79.173536086165171</v>
      </c>
    </row>
    <row r="16" spans="1:8" ht="31.5" hidden="1" x14ac:dyDescent="0.25">
      <c r="A16" s="6" t="s">
        <v>17</v>
      </c>
      <c r="B16" s="6" t="s">
        <v>18</v>
      </c>
      <c r="C16" s="7">
        <v>1648220.3</v>
      </c>
      <c r="D16" s="24">
        <v>1304966.7760000001</v>
      </c>
      <c r="E16" s="28">
        <f t="shared" si="1"/>
        <v>79.174293387843846</v>
      </c>
    </row>
    <row r="17" spans="1:5" hidden="1" x14ac:dyDescent="0.25">
      <c r="A17" s="6" t="s">
        <v>286</v>
      </c>
      <c r="B17" s="6" t="s">
        <v>287</v>
      </c>
      <c r="C17" s="7"/>
      <c r="D17" s="24">
        <v>-12.481999999999999</v>
      </c>
      <c r="E17" s="28"/>
    </row>
    <row r="18" spans="1:5" hidden="1" x14ac:dyDescent="0.25">
      <c r="A18" s="6" t="s">
        <v>19</v>
      </c>
      <c r="B18" s="6" t="s">
        <v>20</v>
      </c>
      <c r="C18" s="7">
        <f t="shared" ref="C18:D18" si="3">C19+C20+C21</f>
        <v>2757523.3</v>
      </c>
      <c r="D18" s="7">
        <f t="shared" si="3"/>
        <v>1653916.2209999999</v>
      </c>
      <c r="E18" s="28">
        <f t="shared" si="1"/>
        <v>59.978322612904122</v>
      </c>
    </row>
    <row r="19" spans="1:5" hidden="1" x14ac:dyDescent="0.25">
      <c r="A19" s="6" t="s">
        <v>21</v>
      </c>
      <c r="B19" s="6" t="s">
        <v>22</v>
      </c>
      <c r="C19" s="7">
        <v>1787238.6</v>
      </c>
      <c r="D19" s="24">
        <v>1168540.4850000001</v>
      </c>
      <c r="E19" s="28">
        <f t="shared" si="1"/>
        <v>65.382455649738091</v>
      </c>
    </row>
    <row r="20" spans="1:5" hidden="1" x14ac:dyDescent="0.25">
      <c r="A20" s="6" t="s">
        <v>23</v>
      </c>
      <c r="B20" s="6" t="s">
        <v>24</v>
      </c>
      <c r="C20" s="7">
        <v>967980.7</v>
      </c>
      <c r="D20" s="24">
        <v>483476.76199999999</v>
      </c>
      <c r="E20" s="28">
        <f t="shared" si="1"/>
        <v>49.946942330565065</v>
      </c>
    </row>
    <row r="21" spans="1:5" hidden="1" x14ac:dyDescent="0.25">
      <c r="A21" s="6" t="s">
        <v>25</v>
      </c>
      <c r="B21" s="8" t="s">
        <v>26</v>
      </c>
      <c r="C21" s="7">
        <v>2304</v>
      </c>
      <c r="D21" s="24">
        <v>1898.9739999999999</v>
      </c>
      <c r="E21" s="28">
        <f t="shared" si="1"/>
        <v>82.42074652777778</v>
      </c>
    </row>
    <row r="22" spans="1:5" ht="47.25" hidden="1" x14ac:dyDescent="0.25">
      <c r="A22" s="6" t="s">
        <v>27</v>
      </c>
      <c r="B22" s="6" t="s">
        <v>28</v>
      </c>
      <c r="C22" s="7">
        <f t="shared" ref="C22:D22" si="4">C23+C24</f>
        <v>30299.9</v>
      </c>
      <c r="D22" s="7">
        <f t="shared" si="4"/>
        <v>26290.627999999997</v>
      </c>
      <c r="E22" s="28">
        <f t="shared" si="1"/>
        <v>86.768035538071061</v>
      </c>
    </row>
    <row r="23" spans="1:5" hidden="1" x14ac:dyDescent="0.25">
      <c r="A23" s="6" t="s">
        <v>29</v>
      </c>
      <c r="B23" s="6" t="s">
        <v>30</v>
      </c>
      <c r="C23" s="7">
        <v>24987.9</v>
      </c>
      <c r="D23" s="24">
        <v>22442.616999999998</v>
      </c>
      <c r="E23" s="28">
        <f t="shared" si="1"/>
        <v>89.813937945965833</v>
      </c>
    </row>
    <row r="24" spans="1:5" ht="47.25" hidden="1" x14ac:dyDescent="0.25">
      <c r="A24" s="6" t="s">
        <v>31</v>
      </c>
      <c r="B24" s="6" t="s">
        <v>32</v>
      </c>
      <c r="C24" s="7">
        <v>5312</v>
      </c>
      <c r="D24" s="24">
        <v>3848.011</v>
      </c>
      <c r="E24" s="28">
        <f t="shared" si="1"/>
        <v>72.439966114457832</v>
      </c>
    </row>
    <row r="25" spans="1:5" hidden="1" x14ac:dyDescent="0.25">
      <c r="A25" s="6" t="s">
        <v>33</v>
      </c>
      <c r="B25" s="9" t="s">
        <v>34</v>
      </c>
      <c r="C25" s="7">
        <f>C26</f>
        <v>55670</v>
      </c>
      <c r="D25" s="7">
        <f>D26</f>
        <v>48666.815999999999</v>
      </c>
      <c r="E25" s="28">
        <f t="shared" si="1"/>
        <v>87.420183222561519</v>
      </c>
    </row>
    <row r="26" spans="1:5" ht="47.25" hidden="1" x14ac:dyDescent="0.25">
      <c r="A26" s="6" t="s">
        <v>35</v>
      </c>
      <c r="B26" s="6" t="s">
        <v>36</v>
      </c>
      <c r="C26" s="7">
        <v>55670</v>
      </c>
      <c r="D26" s="24">
        <v>48666.815999999999</v>
      </c>
      <c r="E26" s="28">
        <f t="shared" si="1"/>
        <v>87.420183222561519</v>
      </c>
    </row>
    <row r="27" spans="1:5" ht="47.25" hidden="1" x14ac:dyDescent="0.25">
      <c r="A27" s="6" t="s">
        <v>37</v>
      </c>
      <c r="B27" s="6" t="s">
        <v>38</v>
      </c>
      <c r="C27" s="7">
        <f>C29+C30+C31+C32+C28</f>
        <v>233.7</v>
      </c>
      <c r="D27" s="7">
        <f>D29+D30+D31+D32+D28</f>
        <v>333.07299999999998</v>
      </c>
      <c r="E27" s="28">
        <f t="shared" si="1"/>
        <v>142.52160890029953</v>
      </c>
    </row>
    <row r="28" spans="1:5" ht="31.5" hidden="1" x14ac:dyDescent="0.25">
      <c r="A28" s="6" t="s">
        <v>288</v>
      </c>
      <c r="B28" s="6" t="s">
        <v>289</v>
      </c>
      <c r="C28" s="7">
        <v>83.5</v>
      </c>
      <c r="D28" s="7">
        <v>48.454999999999998</v>
      </c>
      <c r="E28" s="28">
        <f t="shared" si="1"/>
        <v>58.029940119760482</v>
      </c>
    </row>
    <row r="29" spans="1:5" hidden="1" x14ac:dyDescent="0.25">
      <c r="A29" s="6" t="s">
        <v>39</v>
      </c>
      <c r="B29" s="6" t="s">
        <v>40</v>
      </c>
      <c r="C29" s="7">
        <v>7.3</v>
      </c>
      <c r="D29" s="24">
        <v>18.632999999999999</v>
      </c>
      <c r="E29" s="28">
        <f t="shared" si="1"/>
        <v>255.24657534246575</v>
      </c>
    </row>
    <row r="30" spans="1:5" hidden="1" x14ac:dyDescent="0.25">
      <c r="A30" s="6" t="s">
        <v>41</v>
      </c>
      <c r="B30" s="6" t="s">
        <v>42</v>
      </c>
      <c r="C30" s="7">
        <v>134.69999999999999</v>
      </c>
      <c r="D30" s="24">
        <v>307.21100000000001</v>
      </c>
      <c r="E30" s="28">
        <f t="shared" si="1"/>
        <v>228.07052709725318</v>
      </c>
    </row>
    <row r="31" spans="1:5" ht="31.5" hidden="1" x14ac:dyDescent="0.25">
      <c r="A31" s="6" t="s">
        <v>43</v>
      </c>
      <c r="B31" s="6" t="s">
        <v>44</v>
      </c>
      <c r="C31" s="7">
        <v>8.1999999999999993</v>
      </c>
      <c r="D31" s="24">
        <v>14.180999999999999</v>
      </c>
      <c r="E31" s="28">
        <f t="shared" si="1"/>
        <v>172.9390243902439</v>
      </c>
    </row>
    <row r="32" spans="1:5" ht="47.25" hidden="1" x14ac:dyDescent="0.25">
      <c r="A32" s="6" t="s">
        <v>45</v>
      </c>
      <c r="B32" s="6" t="s">
        <v>46</v>
      </c>
      <c r="C32" s="7"/>
      <c r="D32" s="24">
        <v>-55.406999999999996</v>
      </c>
      <c r="E32" s="28"/>
    </row>
    <row r="33" spans="1:5" ht="47.25" hidden="1" x14ac:dyDescent="0.25">
      <c r="A33" s="6" t="s">
        <v>47</v>
      </c>
      <c r="B33" s="6" t="s">
        <v>48</v>
      </c>
      <c r="C33" s="7">
        <f>C34+C35+C36+C37</f>
        <v>89981</v>
      </c>
      <c r="D33" s="7">
        <f>D34+D35+D36+D37</f>
        <v>86343.327000000005</v>
      </c>
      <c r="E33" s="28">
        <f t="shared" si="1"/>
        <v>95.957287649614926</v>
      </c>
    </row>
    <row r="34" spans="1:5" ht="94.5" hidden="1" x14ac:dyDescent="0.25">
      <c r="A34" s="6" t="s">
        <v>49</v>
      </c>
      <c r="B34" s="6" t="s">
        <v>50</v>
      </c>
      <c r="C34" s="7">
        <v>21847</v>
      </c>
      <c r="D34" s="24">
        <v>21601.822</v>
      </c>
      <c r="E34" s="28">
        <f t="shared" si="1"/>
        <v>98.877749805465285</v>
      </c>
    </row>
    <row r="35" spans="1:5" ht="31.5" hidden="1" x14ac:dyDescent="0.25">
      <c r="A35" s="6" t="s">
        <v>51</v>
      </c>
      <c r="B35" s="6" t="s">
        <v>52</v>
      </c>
      <c r="C35" s="7">
        <v>5400</v>
      </c>
      <c r="D35" s="24">
        <v>6374.92</v>
      </c>
      <c r="E35" s="28">
        <f t="shared" si="1"/>
        <v>118.05407407407407</v>
      </c>
    </row>
    <row r="36" spans="1:5" ht="110.25" hidden="1" x14ac:dyDescent="0.25">
      <c r="A36" s="6" t="s">
        <v>53</v>
      </c>
      <c r="B36" s="6" t="s">
        <v>54</v>
      </c>
      <c r="C36" s="7">
        <v>42050.5</v>
      </c>
      <c r="D36" s="24">
        <v>37679.086000000003</v>
      </c>
      <c r="E36" s="28">
        <f t="shared" si="1"/>
        <v>89.604370934947269</v>
      </c>
    </row>
    <row r="37" spans="1:5" ht="31.5" hidden="1" x14ac:dyDescent="0.25">
      <c r="A37" s="6" t="s">
        <v>55</v>
      </c>
      <c r="B37" s="9" t="s">
        <v>56</v>
      </c>
      <c r="C37" s="7">
        <v>20683.5</v>
      </c>
      <c r="D37" s="24">
        <v>20687.499</v>
      </c>
      <c r="E37" s="28">
        <f t="shared" si="1"/>
        <v>100.01933425193997</v>
      </c>
    </row>
    <row r="38" spans="1:5" ht="31.5" hidden="1" x14ac:dyDescent="0.25">
      <c r="A38" s="6" t="s">
        <v>57</v>
      </c>
      <c r="B38" s="6" t="s">
        <v>58</v>
      </c>
      <c r="C38" s="7">
        <f t="shared" ref="C38:D38" si="5">C39+C40+C41</f>
        <v>338310</v>
      </c>
      <c r="D38" s="7">
        <f t="shared" si="5"/>
        <v>235456.033</v>
      </c>
      <c r="E38" s="28">
        <f t="shared" si="1"/>
        <v>69.59771600011824</v>
      </c>
    </row>
    <row r="39" spans="1:5" ht="31.5" hidden="1" x14ac:dyDescent="0.25">
      <c r="A39" s="6" t="s">
        <v>59</v>
      </c>
      <c r="B39" s="6" t="s">
        <v>60</v>
      </c>
      <c r="C39" s="7">
        <v>47543.6</v>
      </c>
      <c r="D39" s="24">
        <v>36042.885000000002</v>
      </c>
      <c r="E39" s="28">
        <f t="shared" si="1"/>
        <v>75.810172136733442</v>
      </c>
    </row>
    <row r="40" spans="1:5" hidden="1" x14ac:dyDescent="0.25">
      <c r="A40" s="6" t="s">
        <v>61</v>
      </c>
      <c r="B40" s="6" t="s">
        <v>62</v>
      </c>
      <c r="C40" s="7">
        <v>2746.4</v>
      </c>
      <c r="D40" s="24">
        <v>3409.1350000000002</v>
      </c>
      <c r="E40" s="28">
        <f t="shared" si="1"/>
        <v>124.13104427614331</v>
      </c>
    </row>
    <row r="41" spans="1:5" hidden="1" x14ac:dyDescent="0.25">
      <c r="A41" s="6" t="s">
        <v>63</v>
      </c>
      <c r="B41" s="6" t="s">
        <v>64</v>
      </c>
      <c r="C41" s="7">
        <v>288020</v>
      </c>
      <c r="D41" s="24">
        <v>196004.01300000001</v>
      </c>
      <c r="E41" s="28">
        <f t="shared" si="1"/>
        <v>68.052223109506286</v>
      </c>
    </row>
    <row r="42" spans="1:5" ht="31.5" hidden="1" x14ac:dyDescent="0.25">
      <c r="A42" s="6" t="s">
        <v>65</v>
      </c>
      <c r="B42" s="6" t="s">
        <v>66</v>
      </c>
      <c r="C42" s="7">
        <f t="shared" ref="C42:D42" si="6">C43+C44</f>
        <v>476763.3</v>
      </c>
      <c r="D42" s="7">
        <f t="shared" si="6"/>
        <v>351646.95299999998</v>
      </c>
      <c r="E42" s="28">
        <f t="shared" si="1"/>
        <v>73.75713545904226</v>
      </c>
    </row>
    <row r="43" spans="1:5" hidden="1" x14ac:dyDescent="0.25">
      <c r="A43" s="8" t="s">
        <v>67</v>
      </c>
      <c r="B43" s="8" t="s">
        <v>68</v>
      </c>
      <c r="C43" s="7">
        <v>437365</v>
      </c>
      <c r="D43" s="24">
        <v>306888.33799999999</v>
      </c>
      <c r="E43" s="28">
        <f t="shared" si="1"/>
        <v>70.167557532038458</v>
      </c>
    </row>
    <row r="44" spans="1:5" hidden="1" x14ac:dyDescent="0.25">
      <c r="A44" s="6" t="s">
        <v>69</v>
      </c>
      <c r="B44" s="6" t="s">
        <v>70</v>
      </c>
      <c r="C44" s="7">
        <v>39398.300000000003</v>
      </c>
      <c r="D44" s="24">
        <v>44758.614999999998</v>
      </c>
      <c r="E44" s="28">
        <f t="shared" si="1"/>
        <v>113.60544744316378</v>
      </c>
    </row>
    <row r="45" spans="1:5" ht="31.5" hidden="1" x14ac:dyDescent="0.25">
      <c r="A45" s="6" t="s">
        <v>71</v>
      </c>
      <c r="B45" s="6" t="s">
        <v>72</v>
      </c>
      <c r="C45" s="7">
        <f t="shared" ref="C45:D45" si="7">C46+C47</f>
        <v>1287.9000000000001</v>
      </c>
      <c r="D45" s="7">
        <f t="shared" si="7"/>
        <v>144.08500000000001</v>
      </c>
      <c r="E45" s="28">
        <f t="shared" si="1"/>
        <v>11.187592204363693</v>
      </c>
    </row>
    <row r="46" spans="1:5" ht="94.5" hidden="1" x14ac:dyDescent="0.25">
      <c r="A46" s="9" t="s">
        <v>73</v>
      </c>
      <c r="B46" s="6" t="s">
        <v>74</v>
      </c>
      <c r="C46" s="7">
        <v>1287.9000000000001</v>
      </c>
      <c r="D46" s="24">
        <v>125.441</v>
      </c>
      <c r="E46" s="28">
        <f t="shared" si="1"/>
        <v>9.7399642829412212</v>
      </c>
    </row>
    <row r="47" spans="1:5" ht="63" hidden="1" x14ac:dyDescent="0.25">
      <c r="A47" s="6" t="s">
        <v>75</v>
      </c>
      <c r="B47" s="6" t="s">
        <v>76</v>
      </c>
      <c r="C47" s="7"/>
      <c r="D47" s="24">
        <v>18.643999999999998</v>
      </c>
      <c r="E47" s="28"/>
    </row>
    <row r="48" spans="1:5" hidden="1" x14ac:dyDescent="0.25">
      <c r="A48" s="6" t="s">
        <v>77</v>
      </c>
      <c r="B48" s="6" t="s">
        <v>78</v>
      </c>
      <c r="C48" s="7">
        <f t="shared" ref="C48:D48" si="8">C49</f>
        <v>5234.8999999999996</v>
      </c>
      <c r="D48" s="7">
        <f t="shared" si="8"/>
        <v>7781.982</v>
      </c>
      <c r="E48" s="28">
        <f t="shared" si="1"/>
        <v>148.65579094156527</v>
      </c>
    </row>
    <row r="49" spans="1:5" ht="47.25" hidden="1" x14ac:dyDescent="0.25">
      <c r="A49" s="6" t="s">
        <v>79</v>
      </c>
      <c r="B49" s="6" t="s">
        <v>80</v>
      </c>
      <c r="C49" s="7">
        <v>5234.8999999999996</v>
      </c>
      <c r="D49" s="24">
        <v>7781.982</v>
      </c>
      <c r="E49" s="28">
        <f t="shared" si="1"/>
        <v>148.65579094156527</v>
      </c>
    </row>
    <row r="50" spans="1:5" hidden="1" x14ac:dyDescent="0.25">
      <c r="A50" s="6" t="s">
        <v>81</v>
      </c>
      <c r="B50" s="6" t="s">
        <v>82</v>
      </c>
      <c r="C50" s="7">
        <f>SUM(C51:C64)</f>
        <v>254370.3</v>
      </c>
      <c r="D50" s="7">
        <f>SUM(D51:D64)</f>
        <v>299636.68299999996</v>
      </c>
      <c r="E50" s="28">
        <f t="shared" si="1"/>
        <v>117.79546708086595</v>
      </c>
    </row>
    <row r="51" spans="1:5" ht="110.25" hidden="1" x14ac:dyDescent="0.25">
      <c r="A51" s="6" t="s">
        <v>83</v>
      </c>
      <c r="B51" s="6" t="s">
        <v>84</v>
      </c>
      <c r="C51" s="7">
        <v>1316</v>
      </c>
      <c r="D51" s="24">
        <v>2021.43</v>
      </c>
      <c r="E51" s="28">
        <f t="shared" si="1"/>
        <v>153.60410334346506</v>
      </c>
    </row>
    <row r="52" spans="1:5" ht="31.5" hidden="1" x14ac:dyDescent="0.25">
      <c r="A52" s="6" t="s">
        <v>292</v>
      </c>
      <c r="B52" s="6" t="s">
        <v>293</v>
      </c>
      <c r="C52" s="7">
        <v>0.6</v>
      </c>
      <c r="D52" s="24">
        <v>1</v>
      </c>
      <c r="E52" s="28">
        <f t="shared" si="1"/>
        <v>166.66666666666669</v>
      </c>
    </row>
    <row r="53" spans="1:5" ht="47.25" hidden="1" x14ac:dyDescent="0.25">
      <c r="A53" s="6" t="s">
        <v>85</v>
      </c>
      <c r="B53" s="6" t="s">
        <v>86</v>
      </c>
      <c r="C53" s="7">
        <v>100</v>
      </c>
      <c r="D53" s="24"/>
      <c r="E53" s="28"/>
    </row>
    <row r="54" spans="1:5" ht="47.25" hidden="1" x14ac:dyDescent="0.25">
      <c r="A54" s="8" t="s">
        <v>87</v>
      </c>
      <c r="B54" s="6" t="s">
        <v>88</v>
      </c>
      <c r="C54" s="7">
        <v>80</v>
      </c>
      <c r="D54" s="24"/>
      <c r="E54" s="28"/>
    </row>
    <row r="55" spans="1:5" ht="31.5" hidden="1" x14ac:dyDescent="0.25">
      <c r="A55" s="8" t="s">
        <v>89</v>
      </c>
      <c r="B55" s="6" t="s">
        <v>90</v>
      </c>
      <c r="C55" s="7">
        <v>101.4</v>
      </c>
      <c r="D55" s="24">
        <v>64.09</v>
      </c>
      <c r="E55" s="28">
        <f t="shared" si="1"/>
        <v>63.205128205128204</v>
      </c>
    </row>
    <row r="56" spans="1:5" ht="143.25" hidden="1" customHeight="1" x14ac:dyDescent="0.25">
      <c r="A56" s="8" t="s">
        <v>403</v>
      </c>
      <c r="B56" s="6" t="s">
        <v>404</v>
      </c>
      <c r="C56" s="7">
        <v>8</v>
      </c>
      <c r="D56" s="24">
        <v>14.619</v>
      </c>
      <c r="E56" s="28">
        <f t="shared" si="1"/>
        <v>182.73750000000001</v>
      </c>
    </row>
    <row r="57" spans="1:5" ht="31.5" hidden="1" x14ac:dyDescent="0.25">
      <c r="A57" s="8" t="s">
        <v>91</v>
      </c>
      <c r="B57" s="6" t="s">
        <v>92</v>
      </c>
      <c r="C57" s="7">
        <v>410</v>
      </c>
      <c r="D57" s="24">
        <v>235.03</v>
      </c>
      <c r="E57" s="28">
        <f t="shared" si="1"/>
        <v>57.324390243902435</v>
      </c>
    </row>
    <row r="58" spans="1:5" ht="31.5" hidden="1" x14ac:dyDescent="0.25">
      <c r="A58" s="8" t="s">
        <v>93</v>
      </c>
      <c r="B58" s="6" t="s">
        <v>94</v>
      </c>
      <c r="C58" s="7">
        <v>10900</v>
      </c>
      <c r="D58" s="24">
        <v>14386.642</v>
      </c>
      <c r="E58" s="28">
        <f t="shared" si="1"/>
        <v>131.98754128440368</v>
      </c>
    </row>
    <row r="59" spans="1:5" ht="47.25" hidden="1" x14ac:dyDescent="0.25">
      <c r="A59" s="8" t="s">
        <v>95</v>
      </c>
      <c r="B59" s="6" t="s">
        <v>96</v>
      </c>
      <c r="C59" s="7">
        <v>220527.5</v>
      </c>
      <c r="D59" s="24">
        <v>261694.56899999999</v>
      </c>
      <c r="E59" s="28">
        <f t="shared" si="1"/>
        <v>118.66754441056105</v>
      </c>
    </row>
    <row r="60" spans="1:5" ht="63" hidden="1" x14ac:dyDescent="0.25">
      <c r="A60" s="8" t="s">
        <v>97</v>
      </c>
      <c r="B60" s="6" t="s">
        <v>98</v>
      </c>
      <c r="C60" s="7">
        <v>60</v>
      </c>
      <c r="D60" s="24">
        <v>98.117000000000004</v>
      </c>
      <c r="E60" s="28">
        <f t="shared" si="1"/>
        <v>163.52833333333334</v>
      </c>
    </row>
    <row r="61" spans="1:5" ht="63" hidden="1" x14ac:dyDescent="0.25">
      <c r="A61" s="8" t="s">
        <v>99</v>
      </c>
      <c r="B61" s="6" t="s">
        <v>100</v>
      </c>
      <c r="C61" s="7">
        <v>120</v>
      </c>
      <c r="D61" s="24">
        <v>220.99600000000001</v>
      </c>
      <c r="E61" s="28">
        <f t="shared" si="1"/>
        <v>184.16333333333336</v>
      </c>
    </row>
    <row r="62" spans="1:5" ht="78.75" hidden="1" x14ac:dyDescent="0.25">
      <c r="A62" s="8" t="s">
        <v>101</v>
      </c>
      <c r="B62" s="6" t="s">
        <v>102</v>
      </c>
      <c r="C62" s="7">
        <v>6500</v>
      </c>
      <c r="D62" s="24">
        <v>7258.05</v>
      </c>
      <c r="E62" s="28">
        <f t="shared" si="1"/>
        <v>111.66230769230769</v>
      </c>
    </row>
    <row r="63" spans="1:5" ht="94.5" hidden="1" x14ac:dyDescent="0.25">
      <c r="A63" s="8" t="s">
        <v>290</v>
      </c>
      <c r="B63" s="6" t="s">
        <v>291</v>
      </c>
      <c r="C63" s="7"/>
      <c r="D63" s="24">
        <v>3718.2359999999999</v>
      </c>
      <c r="E63" s="28"/>
    </row>
    <row r="64" spans="1:5" ht="31.5" hidden="1" x14ac:dyDescent="0.25">
      <c r="A64" s="8" t="s">
        <v>103</v>
      </c>
      <c r="B64" s="6" t="s">
        <v>104</v>
      </c>
      <c r="C64" s="7">
        <v>14246.8</v>
      </c>
      <c r="D64" s="24">
        <v>9923.9040000000005</v>
      </c>
      <c r="E64" s="28">
        <f t="shared" si="1"/>
        <v>69.657073869219772</v>
      </c>
    </row>
    <row r="65" spans="1:5" hidden="1" x14ac:dyDescent="0.25">
      <c r="A65" s="8" t="s">
        <v>105</v>
      </c>
      <c r="B65" s="6" t="s">
        <v>106</v>
      </c>
      <c r="C65" s="7">
        <f>C67+C66</f>
        <v>1600.3</v>
      </c>
      <c r="D65" s="7">
        <f>D67+D66</f>
        <v>-687.81700000000001</v>
      </c>
      <c r="E65" s="28">
        <f t="shared" si="1"/>
        <v>-42.980503655564583</v>
      </c>
    </row>
    <row r="66" spans="1:5" hidden="1" x14ac:dyDescent="0.25">
      <c r="A66" s="8" t="s">
        <v>284</v>
      </c>
      <c r="B66" s="6" t="s">
        <v>285</v>
      </c>
      <c r="C66" s="7"/>
      <c r="D66" s="7">
        <v>-1836.9369999999999</v>
      </c>
      <c r="E66" s="28"/>
    </row>
    <row r="67" spans="1:5" hidden="1" x14ac:dyDescent="0.25">
      <c r="A67" s="8" t="s">
        <v>107</v>
      </c>
      <c r="B67" s="6" t="s">
        <v>108</v>
      </c>
      <c r="C67" s="7">
        <v>1600.3</v>
      </c>
      <c r="D67" s="24">
        <v>1149.1199999999999</v>
      </c>
      <c r="E67" s="28">
        <f t="shared" si="1"/>
        <v>71.806536274448547</v>
      </c>
    </row>
    <row r="68" spans="1:5" x14ac:dyDescent="0.25">
      <c r="A68" s="4" t="s">
        <v>109</v>
      </c>
      <c r="B68" s="4" t="s">
        <v>110</v>
      </c>
      <c r="C68" s="36">
        <f>C69+C206+C211+C217+C225+C281</f>
        <v>15805393.359999999</v>
      </c>
      <c r="D68" s="36">
        <f>D69+D206+D211+D217+D225+D281</f>
        <v>12374726.92732</v>
      </c>
      <c r="E68" s="27">
        <f t="shared" si="1"/>
        <v>78.294330583620479</v>
      </c>
    </row>
    <row r="69" spans="1:5" ht="47.25" x14ac:dyDescent="0.25">
      <c r="A69" s="6" t="s">
        <v>111</v>
      </c>
      <c r="B69" s="6" t="s">
        <v>112</v>
      </c>
      <c r="C69" s="11">
        <f>C70+C77+C140+C170</f>
        <v>15182602.23</v>
      </c>
      <c r="D69" s="11">
        <f>D70+D77+D140+D170+0.01</f>
        <v>12118459.982000001</v>
      </c>
      <c r="E69" s="28">
        <f t="shared" si="1"/>
        <v>79.81806938243156</v>
      </c>
    </row>
    <row r="70" spans="1:5" s="31" customFormat="1" ht="31.5" x14ac:dyDescent="0.25">
      <c r="A70" s="32" t="s">
        <v>113</v>
      </c>
      <c r="B70" s="32" t="s">
        <v>114</v>
      </c>
      <c r="C70" s="37">
        <f t="shared" ref="C70:D70" si="9">C71+C75+C73</f>
        <v>8802860.9399999995</v>
      </c>
      <c r="D70" s="37">
        <f t="shared" si="9"/>
        <v>7165343.4800000004</v>
      </c>
      <c r="E70" s="30">
        <f t="shared" si="1"/>
        <v>81.397894716714688</v>
      </c>
    </row>
    <row r="71" spans="1:5" ht="31.5" x14ac:dyDescent="0.25">
      <c r="A71" s="33" t="s">
        <v>115</v>
      </c>
      <c r="B71" s="33" t="s">
        <v>116</v>
      </c>
      <c r="C71" s="7">
        <f t="shared" ref="C71:D71" si="10">C72</f>
        <v>6375853.2999999998</v>
      </c>
      <c r="D71" s="7">
        <f t="shared" si="10"/>
        <v>5133804</v>
      </c>
      <c r="E71" s="28">
        <f t="shared" si="1"/>
        <v>80.519481212028523</v>
      </c>
    </row>
    <row r="72" spans="1:5" ht="47.25" x14ac:dyDescent="0.25">
      <c r="A72" s="33" t="s">
        <v>117</v>
      </c>
      <c r="B72" s="33" t="s">
        <v>118</v>
      </c>
      <c r="C72" s="7">
        <v>6375853.2999999998</v>
      </c>
      <c r="D72" s="24">
        <v>5133804</v>
      </c>
      <c r="E72" s="28">
        <f t="shared" si="1"/>
        <v>80.519481212028523</v>
      </c>
    </row>
    <row r="73" spans="1:5" ht="31.5" x14ac:dyDescent="0.25">
      <c r="A73" s="33" t="s">
        <v>119</v>
      </c>
      <c r="B73" s="33" t="s">
        <v>120</v>
      </c>
      <c r="C73" s="11">
        <f t="shared" ref="C73:D73" si="11">C74</f>
        <v>2355954.64</v>
      </c>
      <c r="D73" s="11">
        <f t="shared" si="11"/>
        <v>1974697.48</v>
      </c>
      <c r="E73" s="28">
        <f t="shared" si="1"/>
        <v>83.817296244718861</v>
      </c>
    </row>
    <row r="74" spans="1:5" ht="47.25" x14ac:dyDescent="0.25">
      <c r="A74" s="33" t="s">
        <v>302</v>
      </c>
      <c r="B74" s="33" t="s">
        <v>121</v>
      </c>
      <c r="C74" s="11">
        <v>2355954.64</v>
      </c>
      <c r="D74" s="25">
        <v>1974697.48</v>
      </c>
      <c r="E74" s="28">
        <f t="shared" si="1"/>
        <v>83.817296244718861</v>
      </c>
    </row>
    <row r="75" spans="1:5" ht="49.5" customHeight="1" x14ac:dyDescent="0.25">
      <c r="A75" s="33" t="s">
        <v>122</v>
      </c>
      <c r="B75" s="33" t="s">
        <v>306</v>
      </c>
      <c r="C75" s="7">
        <f t="shared" ref="C75:D75" si="12">C76</f>
        <v>71053</v>
      </c>
      <c r="D75" s="7">
        <f t="shared" si="12"/>
        <v>56842</v>
      </c>
      <c r="E75" s="28">
        <f t="shared" si="1"/>
        <v>79.999437039956092</v>
      </c>
    </row>
    <row r="76" spans="1:5" ht="66" customHeight="1" x14ac:dyDescent="0.25">
      <c r="A76" s="33" t="s">
        <v>123</v>
      </c>
      <c r="B76" s="33" t="s">
        <v>307</v>
      </c>
      <c r="C76" s="7">
        <v>71053</v>
      </c>
      <c r="D76" s="24">
        <v>56842</v>
      </c>
      <c r="E76" s="28">
        <f t="shared" si="1"/>
        <v>79.999437039956092</v>
      </c>
    </row>
    <row r="77" spans="1:5" ht="47.25" x14ac:dyDescent="0.25">
      <c r="A77" s="34" t="s">
        <v>124</v>
      </c>
      <c r="B77" s="34" t="s">
        <v>308</v>
      </c>
      <c r="C77" s="37">
        <f>C78+C79+C80+C84+C86+C97+C98+C99+C103+C105+C106+C107+C108+C109+C110+C111+C112+C113+C114+C115+C116+C117+C118+C119+C120+C121+C122+C123+C124+C125+C126+C127+C128+C129+C131+C132+C133+C135+C136+C137+C138</f>
        <v>3094694.5900000003</v>
      </c>
      <c r="D77" s="37">
        <f>D78+D79+D80+D84+D86+D97+D98+D99+D103+D105+D106+D107+D108+D109+D110+D111+D112+D113+D114+D115+D116+D117+D118+D119+D120+D121+D122+D123+D124+D125+D126+D127+D128+D129+D131+D132+D133+D135+D136+D137+D138</f>
        <v>2434611.852</v>
      </c>
      <c r="E77" s="27">
        <f t="shared" si="1"/>
        <v>78.670504671674237</v>
      </c>
    </row>
    <row r="78" spans="1:5" ht="31.5" x14ac:dyDescent="0.25">
      <c r="A78" s="35" t="s">
        <v>125</v>
      </c>
      <c r="B78" s="35" t="s">
        <v>126</v>
      </c>
      <c r="C78" s="7">
        <v>10681.1</v>
      </c>
      <c r="D78" s="7">
        <v>10681.1</v>
      </c>
      <c r="E78" s="28">
        <f t="shared" ref="E78:E158" si="13">D78/C78*100</f>
        <v>100</v>
      </c>
    </row>
    <row r="79" spans="1:5" ht="31.5" x14ac:dyDescent="0.25">
      <c r="A79" s="35" t="s">
        <v>127</v>
      </c>
      <c r="B79" s="35" t="s">
        <v>126</v>
      </c>
      <c r="C79" s="7">
        <v>63967.5</v>
      </c>
      <c r="D79" s="7">
        <v>63967.5</v>
      </c>
      <c r="E79" s="28">
        <f>D79/C79*100</f>
        <v>100</v>
      </c>
    </row>
    <row r="80" spans="1:5" ht="50.25" customHeight="1" x14ac:dyDescent="0.25">
      <c r="A80" s="35" t="s">
        <v>309</v>
      </c>
      <c r="B80" s="35" t="s">
        <v>310</v>
      </c>
      <c r="C80" s="7">
        <f>C81+C83+C82</f>
        <v>179600</v>
      </c>
      <c r="D80" s="7">
        <f>D81+D83+D82</f>
        <v>174185.86499999999</v>
      </c>
      <c r="E80" s="28">
        <f t="shared" ref="E80:E85" si="14">D80/C80*100</f>
        <v>96.985448218262803</v>
      </c>
    </row>
    <row r="81" spans="1:5" ht="63" x14ac:dyDescent="0.25">
      <c r="A81" s="35" t="s">
        <v>311</v>
      </c>
      <c r="B81" s="35" t="s">
        <v>312</v>
      </c>
      <c r="C81" s="7">
        <v>171600</v>
      </c>
      <c r="D81" s="24">
        <v>171485.86499999999</v>
      </c>
      <c r="E81" s="28">
        <f t="shared" si="14"/>
        <v>99.93348776223776</v>
      </c>
    </row>
    <row r="82" spans="1:5" ht="63" x14ac:dyDescent="0.25">
      <c r="A82" s="35" t="s">
        <v>437</v>
      </c>
      <c r="B82" s="35" t="s">
        <v>312</v>
      </c>
      <c r="C82" s="7">
        <v>4000</v>
      </c>
      <c r="D82" s="24"/>
      <c r="E82" s="28"/>
    </row>
    <row r="83" spans="1:5" ht="63" x14ac:dyDescent="0.25">
      <c r="A83" s="35" t="s">
        <v>313</v>
      </c>
      <c r="B83" s="35" t="s">
        <v>312</v>
      </c>
      <c r="C83" s="7">
        <v>4000</v>
      </c>
      <c r="D83" s="24">
        <v>2700</v>
      </c>
      <c r="E83" s="28">
        <f t="shared" si="14"/>
        <v>67.5</v>
      </c>
    </row>
    <row r="84" spans="1:5" ht="47.25" x14ac:dyDescent="0.25">
      <c r="A84" s="35" t="s">
        <v>438</v>
      </c>
      <c r="B84" s="35" t="s">
        <v>440</v>
      </c>
      <c r="C84" s="7">
        <f>C85</f>
        <v>13968</v>
      </c>
      <c r="D84" s="7">
        <f>D85</f>
        <v>13968</v>
      </c>
      <c r="E84" s="28">
        <f t="shared" si="14"/>
        <v>100</v>
      </c>
    </row>
    <row r="85" spans="1:5" ht="63" x14ac:dyDescent="0.25">
      <c r="A85" s="35" t="s">
        <v>439</v>
      </c>
      <c r="B85" s="35" t="s">
        <v>441</v>
      </c>
      <c r="C85" s="7">
        <v>13968</v>
      </c>
      <c r="D85" s="24">
        <v>13968</v>
      </c>
      <c r="E85" s="28">
        <f t="shared" si="14"/>
        <v>100</v>
      </c>
    </row>
    <row r="86" spans="1:5" ht="31.5" x14ac:dyDescent="0.25">
      <c r="A86" s="33" t="s">
        <v>128</v>
      </c>
      <c r="B86" s="33" t="s">
        <v>129</v>
      </c>
      <c r="C86" s="7">
        <f>SUM(C87:C96)</f>
        <v>301500.19999999995</v>
      </c>
      <c r="D86" s="7">
        <f>SUM(D87:D96)</f>
        <v>24739.29</v>
      </c>
      <c r="E86" s="28">
        <f t="shared" ref="E86:E139" si="15">D86/C86*100</f>
        <v>8.2053975420248495</v>
      </c>
    </row>
    <row r="87" spans="1:5" ht="47.25" x14ac:dyDescent="0.25">
      <c r="A87" s="33" t="s">
        <v>442</v>
      </c>
      <c r="B87" s="33" t="s">
        <v>131</v>
      </c>
      <c r="C87" s="7">
        <v>19000</v>
      </c>
      <c r="D87" s="7"/>
      <c r="E87" s="28"/>
    </row>
    <row r="88" spans="1:5" ht="47.25" x14ac:dyDescent="0.25">
      <c r="A88" s="33" t="s">
        <v>314</v>
      </c>
      <c r="B88" s="33" t="s">
        <v>131</v>
      </c>
      <c r="C88" s="7">
        <v>18200</v>
      </c>
      <c r="D88" s="24"/>
      <c r="E88" s="28"/>
    </row>
    <row r="89" spans="1:5" ht="47.25" x14ac:dyDescent="0.25">
      <c r="A89" s="33" t="s">
        <v>443</v>
      </c>
      <c r="B89" s="33" t="s">
        <v>131</v>
      </c>
      <c r="C89" s="7">
        <v>30209.5</v>
      </c>
      <c r="D89" s="24"/>
      <c r="E89" s="28"/>
    </row>
    <row r="90" spans="1:5" ht="47.25" x14ac:dyDescent="0.25">
      <c r="A90" s="33" t="s">
        <v>130</v>
      </c>
      <c r="B90" s="33" t="s">
        <v>131</v>
      </c>
      <c r="C90" s="7">
        <v>10954.4</v>
      </c>
      <c r="D90" s="24">
        <v>9000</v>
      </c>
      <c r="E90" s="28">
        <f t="shared" si="15"/>
        <v>82.158767253341125</v>
      </c>
    </row>
    <row r="91" spans="1:5" ht="47.25" x14ac:dyDescent="0.25">
      <c r="A91" s="33" t="s">
        <v>444</v>
      </c>
      <c r="B91" s="33" t="s">
        <v>131</v>
      </c>
      <c r="C91" s="7">
        <v>16900</v>
      </c>
      <c r="D91" s="24"/>
      <c r="E91" s="28"/>
    </row>
    <row r="92" spans="1:5" ht="47.25" x14ac:dyDescent="0.25">
      <c r="A92" s="33" t="s">
        <v>132</v>
      </c>
      <c r="B92" s="33" t="s">
        <v>131</v>
      </c>
      <c r="C92" s="7">
        <v>150000</v>
      </c>
      <c r="D92" s="24"/>
      <c r="E92" s="28"/>
    </row>
    <row r="93" spans="1:5" ht="50.25" customHeight="1" x14ac:dyDescent="0.25">
      <c r="A93" s="33" t="s">
        <v>133</v>
      </c>
      <c r="B93" s="33" t="s">
        <v>131</v>
      </c>
      <c r="C93" s="7">
        <v>15739.3</v>
      </c>
      <c r="D93" s="24">
        <v>15739.29</v>
      </c>
      <c r="E93" s="28">
        <f t="shared" si="15"/>
        <v>99.999936464772901</v>
      </c>
    </row>
    <row r="94" spans="1:5" ht="47.25" x14ac:dyDescent="0.25">
      <c r="A94" s="33" t="s">
        <v>315</v>
      </c>
      <c r="B94" s="33" t="s">
        <v>131</v>
      </c>
      <c r="C94" s="7">
        <v>21197</v>
      </c>
      <c r="D94" s="24"/>
      <c r="E94" s="28"/>
    </row>
    <row r="95" spans="1:5" ht="47.25" x14ac:dyDescent="0.25">
      <c r="A95" s="33" t="s">
        <v>445</v>
      </c>
      <c r="B95" s="33" t="s">
        <v>131</v>
      </c>
      <c r="C95" s="7">
        <v>17300</v>
      </c>
      <c r="D95" s="24"/>
      <c r="E95" s="28"/>
    </row>
    <row r="96" spans="1:5" ht="47.25" x14ac:dyDescent="0.25">
      <c r="A96" s="33" t="s">
        <v>446</v>
      </c>
      <c r="B96" s="33" t="s">
        <v>131</v>
      </c>
      <c r="C96" s="7">
        <v>2000</v>
      </c>
      <c r="D96" s="24"/>
      <c r="E96" s="28"/>
    </row>
    <row r="97" spans="1:5" ht="63" x14ac:dyDescent="0.25">
      <c r="A97" s="35" t="s">
        <v>134</v>
      </c>
      <c r="B97" s="35" t="s">
        <v>135</v>
      </c>
      <c r="C97" s="7">
        <v>20512.3</v>
      </c>
      <c r="D97" s="24">
        <v>20512.3</v>
      </c>
      <c r="E97" s="28">
        <f t="shared" si="15"/>
        <v>100</v>
      </c>
    </row>
    <row r="98" spans="1:5" ht="31.5" x14ac:dyDescent="0.25">
      <c r="A98" s="35" t="s">
        <v>136</v>
      </c>
      <c r="B98" s="35" t="s">
        <v>137</v>
      </c>
      <c r="C98" s="7">
        <v>1600</v>
      </c>
      <c r="D98" s="24">
        <v>1600</v>
      </c>
      <c r="E98" s="28">
        <f t="shared" si="15"/>
        <v>100</v>
      </c>
    </row>
    <row r="99" spans="1:5" ht="47.25" x14ac:dyDescent="0.25">
      <c r="A99" s="35" t="s">
        <v>424</v>
      </c>
      <c r="B99" s="6" t="s">
        <v>426</v>
      </c>
      <c r="C99" s="7">
        <f>SUM(C100:C102)</f>
        <v>353742.3</v>
      </c>
      <c r="D99" s="7">
        <f>SUM(D100:D102)</f>
        <v>140000</v>
      </c>
      <c r="E99" s="28">
        <f t="shared" si="15"/>
        <v>39.576833191846156</v>
      </c>
    </row>
    <row r="100" spans="1:5" ht="63" x14ac:dyDescent="0.25">
      <c r="A100" s="35" t="s">
        <v>447</v>
      </c>
      <c r="B100" s="6" t="s">
        <v>427</v>
      </c>
      <c r="C100" s="7">
        <v>200000</v>
      </c>
      <c r="D100" s="7"/>
      <c r="E100" s="28"/>
    </row>
    <row r="101" spans="1:5" ht="63" x14ac:dyDescent="0.25">
      <c r="A101" s="35" t="s">
        <v>448</v>
      </c>
      <c r="B101" s="6" t="s">
        <v>427</v>
      </c>
      <c r="C101" s="7">
        <v>13742.3</v>
      </c>
      <c r="D101" s="7"/>
      <c r="E101" s="28"/>
    </row>
    <row r="102" spans="1:5" ht="63" x14ac:dyDescent="0.25">
      <c r="A102" s="35" t="s">
        <v>425</v>
      </c>
      <c r="B102" s="6" t="s">
        <v>427</v>
      </c>
      <c r="C102" s="7">
        <v>140000</v>
      </c>
      <c r="D102" s="24">
        <v>140000</v>
      </c>
      <c r="E102" s="28">
        <f t="shared" si="15"/>
        <v>100</v>
      </c>
    </row>
    <row r="103" spans="1:5" ht="63" x14ac:dyDescent="0.25">
      <c r="A103" s="35" t="s">
        <v>449</v>
      </c>
      <c r="B103" s="6" t="s">
        <v>451</v>
      </c>
      <c r="C103" s="7"/>
      <c r="D103" s="7">
        <f>D104</f>
        <v>21197</v>
      </c>
      <c r="E103" s="28"/>
    </row>
    <row r="104" spans="1:5" ht="63" x14ac:dyDescent="0.25">
      <c r="A104" s="35" t="s">
        <v>450</v>
      </c>
      <c r="B104" s="6" t="s">
        <v>452</v>
      </c>
      <c r="C104" s="7"/>
      <c r="D104" s="24">
        <v>21197</v>
      </c>
      <c r="E104" s="28"/>
    </row>
    <row r="105" spans="1:5" ht="47.25" x14ac:dyDescent="0.25">
      <c r="A105" s="35" t="s">
        <v>138</v>
      </c>
      <c r="B105" s="35" t="s">
        <v>316</v>
      </c>
      <c r="C105" s="7">
        <v>14439.3</v>
      </c>
      <c r="D105" s="7">
        <v>14439.3</v>
      </c>
      <c r="E105" s="28">
        <f t="shared" si="15"/>
        <v>100</v>
      </c>
    </row>
    <row r="106" spans="1:5" ht="78.75" x14ac:dyDescent="0.25">
      <c r="A106" s="35" t="s">
        <v>453</v>
      </c>
      <c r="B106" s="35" t="s">
        <v>454</v>
      </c>
      <c r="C106" s="11">
        <v>1006.19</v>
      </c>
      <c r="D106" s="11">
        <v>991.63300000000004</v>
      </c>
      <c r="E106" s="28">
        <f t="shared" si="15"/>
        <v>98.553255349387285</v>
      </c>
    </row>
    <row r="107" spans="1:5" ht="78.75" x14ac:dyDescent="0.25">
      <c r="A107" s="35" t="s">
        <v>317</v>
      </c>
      <c r="B107" s="35" t="s">
        <v>318</v>
      </c>
      <c r="C107" s="7">
        <v>42770.6</v>
      </c>
      <c r="D107" s="24">
        <v>42770.6</v>
      </c>
      <c r="E107" s="28">
        <f t="shared" si="15"/>
        <v>100</v>
      </c>
    </row>
    <row r="108" spans="1:5" ht="110.25" x14ac:dyDescent="0.25">
      <c r="A108" s="35" t="s">
        <v>455</v>
      </c>
      <c r="B108" s="35" t="s">
        <v>456</v>
      </c>
      <c r="C108" s="7">
        <v>14436.4</v>
      </c>
      <c r="D108" s="24"/>
      <c r="E108" s="28"/>
    </row>
    <row r="109" spans="1:5" ht="47.25" x14ac:dyDescent="0.25">
      <c r="A109" s="35" t="s">
        <v>457</v>
      </c>
      <c r="B109" s="35" t="s">
        <v>458</v>
      </c>
      <c r="C109" s="7">
        <v>9357.9</v>
      </c>
      <c r="D109" s="24">
        <v>6550.5420000000004</v>
      </c>
      <c r="E109" s="28">
        <f t="shared" si="15"/>
        <v>70.000128233898636</v>
      </c>
    </row>
    <row r="110" spans="1:5" ht="78.75" x14ac:dyDescent="0.25">
      <c r="A110" s="35" t="s">
        <v>319</v>
      </c>
      <c r="B110" s="35" t="s">
        <v>320</v>
      </c>
      <c r="C110" s="7">
        <v>5417.9</v>
      </c>
      <c r="D110" s="7">
        <v>5417.9</v>
      </c>
      <c r="E110" s="28">
        <f t="shared" si="15"/>
        <v>100</v>
      </c>
    </row>
    <row r="111" spans="1:5" ht="78.75" x14ac:dyDescent="0.25">
      <c r="A111" s="35" t="s">
        <v>321</v>
      </c>
      <c r="B111" s="35" t="s">
        <v>322</v>
      </c>
      <c r="C111" s="7">
        <v>6403.5</v>
      </c>
      <c r="D111" s="7">
        <v>6403.5</v>
      </c>
      <c r="E111" s="28">
        <f t="shared" si="15"/>
        <v>100</v>
      </c>
    </row>
    <row r="112" spans="1:5" ht="47.25" x14ac:dyDescent="0.25">
      <c r="A112" s="35" t="s">
        <v>323</v>
      </c>
      <c r="B112" s="35" t="s">
        <v>324</v>
      </c>
      <c r="C112" s="7">
        <v>20879</v>
      </c>
      <c r="D112" s="24">
        <v>80380</v>
      </c>
      <c r="E112" s="28">
        <f t="shared" si="15"/>
        <v>384.98012356913642</v>
      </c>
    </row>
    <row r="113" spans="1:5" ht="78.75" x14ac:dyDescent="0.25">
      <c r="A113" s="33" t="s">
        <v>140</v>
      </c>
      <c r="B113" s="33" t="s">
        <v>301</v>
      </c>
      <c r="C113" s="7">
        <v>168586.7</v>
      </c>
      <c r="D113" s="24">
        <v>168586.7</v>
      </c>
      <c r="E113" s="28">
        <f t="shared" si="15"/>
        <v>100</v>
      </c>
    </row>
    <row r="114" spans="1:5" ht="78.75" x14ac:dyDescent="0.25">
      <c r="A114" s="33" t="s">
        <v>325</v>
      </c>
      <c r="B114" s="33" t="s">
        <v>326</v>
      </c>
      <c r="C114" s="7">
        <v>51613.2</v>
      </c>
      <c r="D114" s="24">
        <v>51613.2</v>
      </c>
      <c r="E114" s="28">
        <f t="shared" si="15"/>
        <v>100</v>
      </c>
    </row>
    <row r="115" spans="1:5" ht="47.25" x14ac:dyDescent="0.25">
      <c r="A115" s="33" t="s">
        <v>327</v>
      </c>
      <c r="B115" s="33" t="s">
        <v>328</v>
      </c>
      <c r="C115" s="7">
        <v>7096.7</v>
      </c>
      <c r="D115" s="24">
        <v>7096.7</v>
      </c>
      <c r="E115" s="28">
        <f t="shared" si="15"/>
        <v>100</v>
      </c>
    </row>
    <row r="116" spans="1:5" ht="63" x14ac:dyDescent="0.25">
      <c r="A116" s="33" t="s">
        <v>329</v>
      </c>
      <c r="B116" s="33" t="s">
        <v>330</v>
      </c>
      <c r="C116" s="7">
        <v>207.7</v>
      </c>
      <c r="D116" s="24"/>
      <c r="E116" s="28"/>
    </row>
    <row r="117" spans="1:5" ht="78.75" x14ac:dyDescent="0.25">
      <c r="A117" s="33" t="s">
        <v>141</v>
      </c>
      <c r="B117" s="33" t="s">
        <v>142</v>
      </c>
      <c r="C117" s="7">
        <v>35283.9</v>
      </c>
      <c r="D117" s="7">
        <v>29952.370999999999</v>
      </c>
      <c r="E117" s="28">
        <f t="shared" si="15"/>
        <v>84.889626713600251</v>
      </c>
    </row>
    <row r="118" spans="1:5" ht="94.5" x14ac:dyDescent="0.25">
      <c r="A118" s="33" t="s">
        <v>143</v>
      </c>
      <c r="B118" s="33" t="s">
        <v>144</v>
      </c>
      <c r="C118" s="7">
        <v>100163.7</v>
      </c>
      <c r="D118" s="24">
        <v>114929.13</v>
      </c>
      <c r="E118" s="28">
        <f t="shared" si="15"/>
        <v>114.74129849436474</v>
      </c>
    </row>
    <row r="119" spans="1:5" ht="94.5" x14ac:dyDescent="0.25">
      <c r="A119" s="33" t="s">
        <v>331</v>
      </c>
      <c r="B119" s="33" t="s">
        <v>332</v>
      </c>
      <c r="C119" s="7">
        <v>1564.6</v>
      </c>
      <c r="D119" s="7">
        <v>33.524999999999999</v>
      </c>
      <c r="E119" s="28">
        <f t="shared" si="15"/>
        <v>2.1427201840726067</v>
      </c>
    </row>
    <row r="120" spans="1:5" ht="63" x14ac:dyDescent="0.25">
      <c r="A120" s="33" t="s">
        <v>333</v>
      </c>
      <c r="B120" s="33" t="s">
        <v>334</v>
      </c>
      <c r="C120" s="7">
        <v>146257.9</v>
      </c>
      <c r="D120" s="24">
        <v>196892.022</v>
      </c>
      <c r="E120" s="28">
        <f t="shared" si="15"/>
        <v>134.61975182195286</v>
      </c>
    </row>
    <row r="121" spans="1:5" ht="47.25" x14ac:dyDescent="0.25">
      <c r="A121" s="33" t="s">
        <v>335</v>
      </c>
      <c r="B121" s="33" t="s">
        <v>336</v>
      </c>
      <c r="C121" s="7">
        <v>137255.79999999999</v>
      </c>
      <c r="D121" s="24">
        <v>137255.79999999999</v>
      </c>
      <c r="E121" s="28">
        <f t="shared" si="15"/>
        <v>100</v>
      </c>
    </row>
    <row r="122" spans="1:5" ht="63" x14ac:dyDescent="0.25">
      <c r="A122" s="33" t="s">
        <v>337</v>
      </c>
      <c r="B122" s="33" t="s">
        <v>338</v>
      </c>
      <c r="C122" s="7">
        <v>406702.7</v>
      </c>
      <c r="D122" s="24">
        <v>271248.18599999999</v>
      </c>
      <c r="E122" s="28">
        <f t="shared" si="15"/>
        <v>66.694464039702709</v>
      </c>
    </row>
    <row r="123" spans="1:5" ht="78.75" x14ac:dyDescent="0.25">
      <c r="A123" s="33" t="s">
        <v>145</v>
      </c>
      <c r="B123" s="33" t="s">
        <v>146</v>
      </c>
      <c r="C123" s="7">
        <v>82702.5</v>
      </c>
      <c r="D123" s="7">
        <v>76068.892000000007</v>
      </c>
      <c r="E123" s="28">
        <f t="shared" si="15"/>
        <v>91.978951059520568</v>
      </c>
    </row>
    <row r="124" spans="1:5" ht="94.5" x14ac:dyDescent="0.25">
      <c r="A124" s="33" t="s">
        <v>147</v>
      </c>
      <c r="B124" s="33" t="s">
        <v>148</v>
      </c>
      <c r="C124" s="7">
        <v>276406.09999999998</v>
      </c>
      <c r="D124" s="24">
        <v>197715.18799999999</v>
      </c>
      <c r="E124" s="28">
        <f t="shared" si="15"/>
        <v>71.530689083923988</v>
      </c>
    </row>
    <row r="125" spans="1:5" ht="94.5" x14ac:dyDescent="0.25">
      <c r="A125" s="33" t="s">
        <v>339</v>
      </c>
      <c r="B125" s="33" t="s">
        <v>340</v>
      </c>
      <c r="C125" s="7">
        <v>276.10000000000002</v>
      </c>
      <c r="D125" s="24"/>
      <c r="E125" s="28"/>
    </row>
    <row r="126" spans="1:5" ht="47.25" x14ac:dyDescent="0.25">
      <c r="A126" s="33" t="s">
        <v>341</v>
      </c>
      <c r="B126" s="33" t="s">
        <v>342</v>
      </c>
      <c r="C126" s="7">
        <v>3241</v>
      </c>
      <c r="D126" s="7">
        <v>2611.1750000000002</v>
      </c>
      <c r="E126" s="28">
        <f t="shared" si="15"/>
        <v>80.56695464362852</v>
      </c>
    </row>
    <row r="127" spans="1:5" ht="78.75" x14ac:dyDescent="0.25">
      <c r="A127" s="33" t="s">
        <v>459</v>
      </c>
      <c r="B127" s="33" t="s">
        <v>460</v>
      </c>
      <c r="C127" s="7">
        <v>415.5</v>
      </c>
      <c r="D127" s="7"/>
      <c r="E127" s="28"/>
    </row>
    <row r="128" spans="1:5" ht="31.5" x14ac:dyDescent="0.25">
      <c r="A128" s="33" t="s">
        <v>343</v>
      </c>
      <c r="B128" s="33" t="s">
        <v>344</v>
      </c>
      <c r="C128" s="7">
        <v>6677</v>
      </c>
      <c r="D128" s="24">
        <v>6677</v>
      </c>
      <c r="E128" s="28">
        <f t="shared" si="15"/>
        <v>100</v>
      </c>
    </row>
    <row r="129" spans="1:5" ht="47.25" x14ac:dyDescent="0.25">
      <c r="A129" s="33" t="s">
        <v>345</v>
      </c>
      <c r="B129" s="33" t="s">
        <v>139</v>
      </c>
      <c r="C129" s="7">
        <f t="shared" ref="C129:D129" si="16">C130</f>
        <v>27499</v>
      </c>
      <c r="D129" s="7">
        <f t="shared" si="16"/>
        <v>27499</v>
      </c>
      <c r="E129" s="28">
        <f t="shared" si="15"/>
        <v>100</v>
      </c>
    </row>
    <row r="130" spans="1:5" ht="47.25" x14ac:dyDescent="0.25">
      <c r="A130" s="33" t="s">
        <v>346</v>
      </c>
      <c r="B130" s="33" t="s">
        <v>347</v>
      </c>
      <c r="C130" s="7">
        <v>27499</v>
      </c>
      <c r="D130" s="24">
        <v>27499</v>
      </c>
      <c r="E130" s="28">
        <f t="shared" si="15"/>
        <v>100</v>
      </c>
    </row>
    <row r="131" spans="1:5" ht="65.25" customHeight="1" x14ac:dyDescent="0.25">
      <c r="A131" s="33" t="s">
        <v>149</v>
      </c>
      <c r="B131" s="33" t="s">
        <v>348</v>
      </c>
      <c r="C131" s="7">
        <v>14125.5</v>
      </c>
      <c r="D131" s="24">
        <v>9620.5329999999994</v>
      </c>
      <c r="E131" s="28">
        <f t="shared" si="15"/>
        <v>68.107557254610455</v>
      </c>
    </row>
    <row r="132" spans="1:5" ht="110.25" x14ac:dyDescent="0.25">
      <c r="A132" s="33" t="s">
        <v>349</v>
      </c>
      <c r="B132" s="33" t="s">
        <v>350</v>
      </c>
      <c r="C132" s="7">
        <v>249.2</v>
      </c>
      <c r="D132" s="24">
        <v>249.2</v>
      </c>
      <c r="E132" s="28">
        <f t="shared" si="15"/>
        <v>100</v>
      </c>
    </row>
    <row r="133" spans="1:5" ht="31.5" x14ac:dyDescent="0.25">
      <c r="A133" s="33" t="s">
        <v>463</v>
      </c>
      <c r="B133" s="33" t="s">
        <v>461</v>
      </c>
      <c r="C133" s="7">
        <f>C134</f>
        <v>492023</v>
      </c>
      <c r="D133" s="7">
        <f>D134</f>
        <v>492023</v>
      </c>
      <c r="E133" s="28">
        <f t="shared" si="15"/>
        <v>100</v>
      </c>
    </row>
    <row r="134" spans="1:5" ht="47.25" x14ac:dyDescent="0.25">
      <c r="A134" s="33" t="s">
        <v>464</v>
      </c>
      <c r="B134" s="33" t="s">
        <v>462</v>
      </c>
      <c r="C134" s="7">
        <v>492023</v>
      </c>
      <c r="D134" s="24">
        <v>492023</v>
      </c>
      <c r="E134" s="28">
        <f t="shared" si="15"/>
        <v>100</v>
      </c>
    </row>
    <row r="135" spans="1:5" ht="69" customHeight="1" x14ac:dyDescent="0.25">
      <c r="A135" s="33" t="s">
        <v>351</v>
      </c>
      <c r="B135" s="33" t="s">
        <v>352</v>
      </c>
      <c r="C135" s="7">
        <v>49584.6</v>
      </c>
      <c r="D135" s="24"/>
      <c r="E135" s="28"/>
    </row>
    <row r="136" spans="1:5" ht="63" x14ac:dyDescent="0.25">
      <c r="A136" s="33" t="s">
        <v>467</v>
      </c>
      <c r="B136" s="33" t="s">
        <v>465</v>
      </c>
      <c r="C136" s="7">
        <v>60</v>
      </c>
      <c r="D136" s="24">
        <v>60</v>
      </c>
      <c r="E136" s="28">
        <f t="shared" si="15"/>
        <v>100</v>
      </c>
    </row>
    <row r="137" spans="1:5" ht="78.75" x14ac:dyDescent="0.25">
      <c r="A137" s="33" t="s">
        <v>468</v>
      </c>
      <c r="B137" s="33" t="s">
        <v>466</v>
      </c>
      <c r="C137" s="7"/>
      <c r="D137" s="24">
        <v>37.5</v>
      </c>
      <c r="E137" s="28"/>
    </row>
    <row r="138" spans="1:5" ht="63" x14ac:dyDescent="0.25">
      <c r="A138" s="33" t="s">
        <v>428</v>
      </c>
      <c r="B138" s="33" t="s">
        <v>430</v>
      </c>
      <c r="C138" s="24">
        <f>C139</f>
        <v>26420</v>
      </c>
      <c r="D138" s="24">
        <f>D139</f>
        <v>16638.2</v>
      </c>
      <c r="E138" s="28">
        <f t="shared" si="15"/>
        <v>62.975775927327781</v>
      </c>
    </row>
    <row r="139" spans="1:5" ht="78.75" x14ac:dyDescent="0.25">
      <c r="A139" s="33" t="s">
        <v>429</v>
      </c>
      <c r="B139" s="33" t="s">
        <v>431</v>
      </c>
      <c r="C139" s="7">
        <v>26420</v>
      </c>
      <c r="D139" s="24">
        <v>16638.2</v>
      </c>
      <c r="E139" s="28">
        <f t="shared" si="15"/>
        <v>62.975775927327781</v>
      </c>
    </row>
    <row r="140" spans="1:5" ht="31.5" x14ac:dyDescent="0.25">
      <c r="A140" s="32" t="s">
        <v>150</v>
      </c>
      <c r="B140" s="32" t="s">
        <v>151</v>
      </c>
      <c r="C140" s="5">
        <f>C141+C143+C145+C147+C149+C151+C153+C155+C157+C159+C161+C163+C165+C167+C169</f>
        <v>2927673.8000000003</v>
      </c>
      <c r="D140" s="5">
        <f>D141+D143+D145+D147+D149+D151+D153+D155+D157+D159+D161+D163+D165+D167+D169</f>
        <v>2302106.2850000001</v>
      </c>
      <c r="E140" s="27">
        <f t="shared" si="13"/>
        <v>78.632608762629218</v>
      </c>
    </row>
    <row r="141" spans="1:5" ht="47.25" x14ac:dyDescent="0.25">
      <c r="A141" s="33" t="s">
        <v>152</v>
      </c>
      <c r="B141" s="33" t="s">
        <v>153</v>
      </c>
      <c r="C141" s="7">
        <f>C142</f>
        <v>1082037.8999999999</v>
      </c>
      <c r="D141" s="7">
        <f>D142</f>
        <v>647737.80700000003</v>
      </c>
      <c r="E141" s="28">
        <f t="shared" si="13"/>
        <v>59.862765158225983</v>
      </c>
    </row>
    <row r="142" spans="1:5" ht="47.25" x14ac:dyDescent="0.25">
      <c r="A142" s="33" t="s">
        <v>154</v>
      </c>
      <c r="B142" s="33" t="s">
        <v>155</v>
      </c>
      <c r="C142" s="38">
        <v>1082037.8999999999</v>
      </c>
      <c r="D142" s="38">
        <v>647737.80700000003</v>
      </c>
      <c r="E142" s="28">
        <f t="shared" si="13"/>
        <v>59.862765158225983</v>
      </c>
    </row>
    <row r="143" spans="1:5" ht="78.75" x14ac:dyDescent="0.25">
      <c r="A143" s="33" t="s">
        <v>156</v>
      </c>
      <c r="B143" s="33" t="s">
        <v>353</v>
      </c>
      <c r="C143" s="7">
        <f>C144</f>
        <v>101588.3</v>
      </c>
      <c r="D143" s="7">
        <f>D144</f>
        <v>103829.575</v>
      </c>
      <c r="E143" s="28">
        <f t="shared" si="13"/>
        <v>102.20623339498741</v>
      </c>
    </row>
    <row r="144" spans="1:5" ht="94.5" x14ac:dyDescent="0.25">
      <c r="A144" s="33" t="s">
        <v>157</v>
      </c>
      <c r="B144" s="33" t="s">
        <v>354</v>
      </c>
      <c r="C144" s="7">
        <v>101588.3</v>
      </c>
      <c r="D144" s="24">
        <v>103829.575</v>
      </c>
      <c r="E144" s="28">
        <f t="shared" si="13"/>
        <v>102.20623339498741</v>
      </c>
    </row>
    <row r="145" spans="1:5" ht="63" x14ac:dyDescent="0.25">
      <c r="A145" s="33" t="s">
        <v>158</v>
      </c>
      <c r="B145" s="33" t="s">
        <v>159</v>
      </c>
      <c r="C145" s="7">
        <f>C146</f>
        <v>540</v>
      </c>
      <c r="D145" s="7">
        <f>D146</f>
        <v>48.741</v>
      </c>
      <c r="E145" s="28">
        <f t="shared" si="13"/>
        <v>9.0261111111111116</v>
      </c>
    </row>
    <row r="146" spans="1:5" ht="78.75" x14ac:dyDescent="0.25">
      <c r="A146" s="33" t="s">
        <v>160</v>
      </c>
      <c r="B146" s="33" t="s">
        <v>161</v>
      </c>
      <c r="C146" s="7">
        <v>540</v>
      </c>
      <c r="D146" s="24">
        <v>48.741</v>
      </c>
      <c r="E146" s="28">
        <f t="shared" si="13"/>
        <v>9.0261111111111116</v>
      </c>
    </row>
    <row r="147" spans="1:5" ht="66" customHeight="1" x14ac:dyDescent="0.25">
      <c r="A147" s="33" t="s">
        <v>162</v>
      </c>
      <c r="B147" s="33" t="s">
        <v>163</v>
      </c>
      <c r="C147" s="7">
        <f>C148</f>
        <v>578.6</v>
      </c>
      <c r="D147" s="7">
        <f>D148</f>
        <v>56.921999999999997</v>
      </c>
      <c r="E147" s="28">
        <f t="shared" si="13"/>
        <v>9.8378845489111644</v>
      </c>
    </row>
    <row r="148" spans="1:5" ht="78.75" x14ac:dyDescent="0.25">
      <c r="A148" s="33" t="s">
        <v>164</v>
      </c>
      <c r="B148" s="33" t="s">
        <v>165</v>
      </c>
      <c r="C148" s="7">
        <v>578.6</v>
      </c>
      <c r="D148" s="24">
        <v>56.921999999999997</v>
      </c>
      <c r="E148" s="28">
        <f t="shared" si="13"/>
        <v>9.8378845489111644</v>
      </c>
    </row>
    <row r="149" spans="1:5" ht="47.25" x14ac:dyDescent="0.25">
      <c r="A149" s="33" t="s">
        <v>166</v>
      </c>
      <c r="B149" s="33" t="s">
        <v>167</v>
      </c>
      <c r="C149" s="7">
        <f>C150</f>
        <v>23755.5</v>
      </c>
      <c r="D149" s="7">
        <f>D150</f>
        <v>18328.915000000001</v>
      </c>
      <c r="E149" s="28">
        <f t="shared" si="13"/>
        <v>77.156511123739762</v>
      </c>
    </row>
    <row r="150" spans="1:5" ht="63" x14ac:dyDescent="0.25">
      <c r="A150" s="33" t="s">
        <v>168</v>
      </c>
      <c r="B150" s="33" t="s">
        <v>169</v>
      </c>
      <c r="C150" s="7">
        <v>23755.5</v>
      </c>
      <c r="D150" s="24">
        <v>18328.915000000001</v>
      </c>
      <c r="E150" s="28">
        <f t="shared" si="13"/>
        <v>77.156511123739762</v>
      </c>
    </row>
    <row r="151" spans="1:5" ht="36.75" customHeight="1" x14ac:dyDescent="0.25">
      <c r="A151" s="33" t="s">
        <v>355</v>
      </c>
      <c r="B151" s="33" t="s">
        <v>170</v>
      </c>
      <c r="C151" s="7">
        <f>C152</f>
        <v>360288.3</v>
      </c>
      <c r="D151" s="7">
        <f>D152</f>
        <v>392435.3</v>
      </c>
      <c r="E151" s="28">
        <f t="shared" si="13"/>
        <v>108.92257672536132</v>
      </c>
    </row>
    <row r="152" spans="1:5" ht="47.25" x14ac:dyDescent="0.25">
      <c r="A152" s="33" t="s">
        <v>356</v>
      </c>
      <c r="B152" s="33" t="s">
        <v>171</v>
      </c>
      <c r="C152" s="7">
        <v>360288.3</v>
      </c>
      <c r="D152" s="7">
        <v>392435.3</v>
      </c>
      <c r="E152" s="28">
        <f t="shared" si="13"/>
        <v>108.92257672536132</v>
      </c>
    </row>
    <row r="153" spans="1:5" ht="33.75" customHeight="1" x14ac:dyDescent="0.25">
      <c r="A153" s="33" t="s">
        <v>357</v>
      </c>
      <c r="B153" s="33" t="s">
        <v>172</v>
      </c>
      <c r="C153" s="7">
        <f>C154</f>
        <v>14847.6</v>
      </c>
      <c r="D153" s="7">
        <f>D154</f>
        <v>14847.6</v>
      </c>
      <c r="E153" s="28">
        <f t="shared" si="13"/>
        <v>100</v>
      </c>
    </row>
    <row r="154" spans="1:5" ht="47.25" x14ac:dyDescent="0.25">
      <c r="A154" s="33" t="s">
        <v>358</v>
      </c>
      <c r="B154" s="33" t="s">
        <v>173</v>
      </c>
      <c r="C154" s="7">
        <v>14847.6</v>
      </c>
      <c r="D154" s="7">
        <v>14847.6</v>
      </c>
      <c r="E154" s="28">
        <f t="shared" si="13"/>
        <v>100</v>
      </c>
    </row>
    <row r="155" spans="1:5" ht="49.5" customHeight="1" x14ac:dyDescent="0.25">
      <c r="A155" s="35" t="s">
        <v>174</v>
      </c>
      <c r="B155" s="35" t="s">
        <v>175</v>
      </c>
      <c r="C155" s="7">
        <f>C156</f>
        <v>13261.8</v>
      </c>
      <c r="D155" s="7">
        <f>D156</f>
        <v>4965.8450000000003</v>
      </c>
      <c r="E155" s="28">
        <f t="shared" si="13"/>
        <v>37.444728468232071</v>
      </c>
    </row>
    <row r="156" spans="1:5" ht="63" x14ac:dyDescent="0.25">
      <c r="A156" s="35" t="s">
        <v>176</v>
      </c>
      <c r="B156" s="35" t="s">
        <v>177</v>
      </c>
      <c r="C156" s="7">
        <v>13261.8</v>
      </c>
      <c r="D156" s="7">
        <v>4965.8450000000003</v>
      </c>
      <c r="E156" s="28">
        <f t="shared" si="13"/>
        <v>37.444728468232071</v>
      </c>
    </row>
    <row r="157" spans="1:5" ht="47.25" x14ac:dyDescent="0.25">
      <c r="A157" s="35" t="s">
        <v>178</v>
      </c>
      <c r="B157" s="35" t="s">
        <v>179</v>
      </c>
      <c r="C157" s="7">
        <f>C158</f>
        <v>395007.8</v>
      </c>
      <c r="D157" s="7">
        <f>D158</f>
        <v>298000</v>
      </c>
      <c r="E157" s="28">
        <f t="shared" si="13"/>
        <v>75.441548242844831</v>
      </c>
    </row>
    <row r="158" spans="1:5" ht="63" x14ac:dyDescent="0.25">
      <c r="A158" s="35" t="s">
        <v>180</v>
      </c>
      <c r="B158" s="35" t="s">
        <v>181</v>
      </c>
      <c r="C158" s="7">
        <v>395007.8</v>
      </c>
      <c r="D158" s="7">
        <v>298000</v>
      </c>
      <c r="E158" s="28">
        <f t="shared" si="13"/>
        <v>75.441548242844831</v>
      </c>
    </row>
    <row r="159" spans="1:5" ht="94.5" x14ac:dyDescent="0.25">
      <c r="A159" s="35" t="s">
        <v>182</v>
      </c>
      <c r="B159" s="35" t="s">
        <v>183</v>
      </c>
      <c r="C159" s="7">
        <f>C160</f>
        <v>25076.6</v>
      </c>
      <c r="D159" s="7">
        <f>D160</f>
        <v>7882.732</v>
      </c>
      <c r="E159" s="28">
        <f t="shared" ref="E159:E236" si="17">D159/C159*100</f>
        <v>31.434612347766443</v>
      </c>
    </row>
    <row r="160" spans="1:5" ht="110.25" x14ac:dyDescent="0.25">
      <c r="A160" s="35" t="s">
        <v>184</v>
      </c>
      <c r="B160" s="33" t="s">
        <v>359</v>
      </c>
      <c r="C160" s="7">
        <v>25076.6</v>
      </c>
      <c r="D160" s="7">
        <v>7882.732</v>
      </c>
      <c r="E160" s="28">
        <f t="shared" si="17"/>
        <v>31.434612347766443</v>
      </c>
    </row>
    <row r="161" spans="1:5" ht="94.5" x14ac:dyDescent="0.25">
      <c r="A161" s="35" t="s">
        <v>185</v>
      </c>
      <c r="B161" s="33" t="s">
        <v>360</v>
      </c>
      <c r="C161" s="7">
        <f>C162</f>
        <v>204094</v>
      </c>
      <c r="D161" s="7">
        <f>D162</f>
        <v>181630.60200000001</v>
      </c>
      <c r="E161" s="28">
        <f t="shared" si="17"/>
        <v>88.993601967720764</v>
      </c>
    </row>
    <row r="162" spans="1:5" ht="110.25" x14ac:dyDescent="0.25">
      <c r="A162" s="35" t="s">
        <v>186</v>
      </c>
      <c r="B162" s="33" t="s">
        <v>361</v>
      </c>
      <c r="C162" s="7">
        <v>204094</v>
      </c>
      <c r="D162" s="24">
        <v>181630.60200000001</v>
      </c>
      <c r="E162" s="28">
        <f t="shared" si="17"/>
        <v>88.993601967720764</v>
      </c>
    </row>
    <row r="163" spans="1:5" ht="110.25" x14ac:dyDescent="0.25">
      <c r="A163" s="35" t="s">
        <v>362</v>
      </c>
      <c r="B163" s="33" t="s">
        <v>423</v>
      </c>
      <c r="C163" s="7">
        <f>C164</f>
        <v>151127.5</v>
      </c>
      <c r="D163" s="7">
        <f>D164</f>
        <v>151127.5</v>
      </c>
      <c r="E163" s="28">
        <f t="shared" si="17"/>
        <v>100</v>
      </c>
    </row>
    <row r="164" spans="1:5" ht="126" x14ac:dyDescent="0.25">
      <c r="A164" s="35" t="s">
        <v>363</v>
      </c>
      <c r="B164" s="33" t="s">
        <v>364</v>
      </c>
      <c r="C164" s="7">
        <v>151127.5</v>
      </c>
      <c r="D164" s="24">
        <v>151127.5</v>
      </c>
      <c r="E164" s="28">
        <f t="shared" si="17"/>
        <v>100</v>
      </c>
    </row>
    <row r="165" spans="1:5" ht="94.5" x14ac:dyDescent="0.25">
      <c r="A165" s="35" t="s">
        <v>187</v>
      </c>
      <c r="B165" s="33" t="s">
        <v>503</v>
      </c>
      <c r="C165" s="7">
        <f>C166</f>
        <v>50927.5</v>
      </c>
      <c r="D165" s="7">
        <f>D166</f>
        <v>50927.5</v>
      </c>
      <c r="E165" s="28">
        <f t="shared" si="17"/>
        <v>100</v>
      </c>
    </row>
    <row r="166" spans="1:5" ht="110.25" x14ac:dyDescent="0.25">
      <c r="A166" s="35" t="s">
        <v>188</v>
      </c>
      <c r="B166" s="33" t="s">
        <v>502</v>
      </c>
      <c r="C166" s="7">
        <v>50927.5</v>
      </c>
      <c r="D166" s="24">
        <v>50927.5</v>
      </c>
      <c r="E166" s="28">
        <f t="shared" si="17"/>
        <v>100</v>
      </c>
    </row>
    <row r="167" spans="1:5" ht="110.25" x14ac:dyDescent="0.25">
      <c r="A167" s="35" t="s">
        <v>365</v>
      </c>
      <c r="B167" s="35" t="s">
        <v>366</v>
      </c>
      <c r="C167" s="7">
        <f>C168</f>
        <v>421362.1</v>
      </c>
      <c r="D167" s="7">
        <f>D168</f>
        <v>347106.946</v>
      </c>
      <c r="E167" s="28">
        <f t="shared" si="17"/>
        <v>82.377353350004668</v>
      </c>
    </row>
    <row r="168" spans="1:5" ht="126" x14ac:dyDescent="0.25">
      <c r="A168" s="35" t="s">
        <v>367</v>
      </c>
      <c r="B168" s="35" t="s">
        <v>368</v>
      </c>
      <c r="C168" s="7">
        <v>421362.1</v>
      </c>
      <c r="D168" s="24">
        <v>347106.946</v>
      </c>
      <c r="E168" s="28">
        <f t="shared" si="17"/>
        <v>82.377353350004668</v>
      </c>
    </row>
    <row r="169" spans="1:5" ht="31.5" x14ac:dyDescent="0.25">
      <c r="A169" s="35" t="s">
        <v>432</v>
      </c>
      <c r="B169" s="33" t="s">
        <v>369</v>
      </c>
      <c r="C169" s="7">
        <v>83180.3</v>
      </c>
      <c r="D169" s="7">
        <v>83180.3</v>
      </c>
      <c r="E169" s="28">
        <f t="shared" si="17"/>
        <v>100</v>
      </c>
    </row>
    <row r="170" spans="1:5" x14ac:dyDescent="0.25">
      <c r="A170" s="34" t="s">
        <v>189</v>
      </c>
      <c r="B170" s="34" t="s">
        <v>190</v>
      </c>
      <c r="C170" s="10">
        <f>C171+C173+C175+C177+C179+C180+C182+C185+C186+C188+C190+C191+C193+C195+C196+C197+C199+C201+C203+C205</f>
        <v>357372.9</v>
      </c>
      <c r="D170" s="10">
        <f>D171+D173+D175+D177+D179+D180+D182+D185+D186+D188+D190+D191+D193+D195+D196+D197+D199+D201+D203+D205</f>
        <v>216398.35500000001</v>
      </c>
      <c r="E170" s="27">
        <f t="shared" si="17"/>
        <v>60.552536300318238</v>
      </c>
    </row>
    <row r="171" spans="1:5" ht="47.25" x14ac:dyDescent="0.25">
      <c r="A171" s="33" t="s">
        <v>191</v>
      </c>
      <c r="B171" s="33" t="s">
        <v>192</v>
      </c>
      <c r="C171" s="7">
        <f>C172</f>
        <v>13525.3</v>
      </c>
      <c r="D171" s="7">
        <f>D172</f>
        <v>10314</v>
      </c>
      <c r="E171" s="28">
        <f t="shared" si="17"/>
        <v>76.257088567351559</v>
      </c>
    </row>
    <row r="172" spans="1:5" ht="63" x14ac:dyDescent="0.25">
      <c r="A172" s="33" t="s">
        <v>193</v>
      </c>
      <c r="B172" s="33" t="s">
        <v>194</v>
      </c>
      <c r="C172" s="7">
        <v>13525.3</v>
      </c>
      <c r="D172" s="24">
        <v>10314</v>
      </c>
      <c r="E172" s="28">
        <f t="shared" si="17"/>
        <v>76.257088567351559</v>
      </c>
    </row>
    <row r="173" spans="1:5" ht="47.25" x14ac:dyDescent="0.25">
      <c r="A173" s="33" t="s">
        <v>195</v>
      </c>
      <c r="B173" s="33" t="s">
        <v>196</v>
      </c>
      <c r="C173" s="7">
        <f>C174</f>
        <v>2135.1</v>
      </c>
      <c r="D173" s="7">
        <f>D174</f>
        <v>1776.5550000000001</v>
      </c>
      <c r="E173" s="28">
        <f t="shared" si="17"/>
        <v>83.207109737248857</v>
      </c>
    </row>
    <row r="174" spans="1:5" ht="63" x14ac:dyDescent="0.25">
      <c r="A174" s="33" t="s">
        <v>197</v>
      </c>
      <c r="B174" s="33" t="s">
        <v>198</v>
      </c>
      <c r="C174" s="7">
        <v>2135.1</v>
      </c>
      <c r="D174" s="24">
        <v>1776.5550000000001</v>
      </c>
      <c r="E174" s="28">
        <f t="shared" si="17"/>
        <v>83.207109737248857</v>
      </c>
    </row>
    <row r="175" spans="1:5" ht="47.25" x14ac:dyDescent="0.25">
      <c r="A175" s="33" t="s">
        <v>199</v>
      </c>
      <c r="B175" s="33" t="s">
        <v>200</v>
      </c>
      <c r="C175" s="7">
        <f>C176</f>
        <v>8948</v>
      </c>
      <c r="D175" s="7">
        <f>D176</f>
        <v>8948</v>
      </c>
      <c r="E175" s="28">
        <f t="shared" si="17"/>
        <v>100</v>
      </c>
    </row>
    <row r="176" spans="1:5" ht="63" x14ac:dyDescent="0.25">
      <c r="A176" s="33" t="s">
        <v>201</v>
      </c>
      <c r="B176" s="33" t="s">
        <v>202</v>
      </c>
      <c r="C176" s="7">
        <v>8948</v>
      </c>
      <c r="D176" s="24">
        <v>8948</v>
      </c>
      <c r="E176" s="28">
        <f t="shared" si="17"/>
        <v>100</v>
      </c>
    </row>
    <row r="177" spans="1:5" ht="47.25" x14ac:dyDescent="0.25">
      <c r="A177" s="33" t="s">
        <v>370</v>
      </c>
      <c r="B177" s="33" t="s">
        <v>371</v>
      </c>
      <c r="C177" s="7">
        <f>C178</f>
        <v>106702.7</v>
      </c>
      <c r="D177" s="7">
        <f>D178</f>
        <v>106702.7</v>
      </c>
      <c r="E177" s="28">
        <f t="shared" si="17"/>
        <v>100</v>
      </c>
    </row>
    <row r="178" spans="1:5" ht="94.5" x14ac:dyDescent="0.25">
      <c r="A178" s="33" t="s">
        <v>372</v>
      </c>
      <c r="B178" s="33" t="s">
        <v>373</v>
      </c>
      <c r="C178" s="38">
        <v>106702.7</v>
      </c>
      <c r="D178" s="38">
        <v>106702.7</v>
      </c>
      <c r="E178" s="28">
        <f t="shared" si="17"/>
        <v>100</v>
      </c>
    </row>
    <row r="179" spans="1:5" ht="63" x14ac:dyDescent="0.25">
      <c r="A179" s="33" t="s">
        <v>433</v>
      </c>
      <c r="B179" s="6" t="s">
        <v>434</v>
      </c>
      <c r="C179" s="38">
        <v>10</v>
      </c>
      <c r="D179" s="38">
        <v>10</v>
      </c>
      <c r="E179" s="28">
        <f t="shared" si="17"/>
        <v>100</v>
      </c>
    </row>
    <row r="180" spans="1:5" ht="94.5" x14ac:dyDescent="0.25">
      <c r="A180" s="33" t="s">
        <v>469</v>
      </c>
      <c r="B180" s="6" t="s">
        <v>471</v>
      </c>
      <c r="C180" s="38">
        <f>C181</f>
        <v>1650.4</v>
      </c>
      <c r="D180" s="38"/>
      <c r="E180" s="28"/>
    </row>
    <row r="181" spans="1:5" ht="110.25" x14ac:dyDescent="0.25">
      <c r="A181" s="33" t="s">
        <v>470</v>
      </c>
      <c r="B181" s="6" t="s">
        <v>472</v>
      </c>
      <c r="C181" s="38">
        <v>1650.4</v>
      </c>
      <c r="D181" s="38"/>
      <c r="E181" s="28"/>
    </row>
    <row r="182" spans="1:5" ht="126" x14ac:dyDescent="0.25">
      <c r="A182" s="33" t="s">
        <v>374</v>
      </c>
      <c r="B182" s="33" t="s">
        <v>375</v>
      </c>
      <c r="C182" s="7">
        <f>C183+C184</f>
        <v>1584</v>
      </c>
      <c r="D182" s="7">
        <f>D183+D184</f>
        <v>992</v>
      </c>
      <c r="E182" s="28">
        <f t="shared" si="17"/>
        <v>62.62626262626263</v>
      </c>
    </row>
    <row r="183" spans="1:5" ht="129" customHeight="1" x14ac:dyDescent="0.25">
      <c r="A183" s="33" t="s">
        <v>376</v>
      </c>
      <c r="B183" s="33" t="s">
        <v>377</v>
      </c>
      <c r="C183" s="7">
        <v>64</v>
      </c>
      <c r="D183" s="24">
        <v>64</v>
      </c>
      <c r="E183" s="28">
        <f t="shared" si="17"/>
        <v>100</v>
      </c>
    </row>
    <row r="184" spans="1:5" ht="129.75" customHeight="1" x14ac:dyDescent="0.25">
      <c r="A184" s="33" t="s">
        <v>378</v>
      </c>
      <c r="B184" s="33" t="s">
        <v>377</v>
      </c>
      <c r="C184" s="7">
        <v>1520</v>
      </c>
      <c r="D184" s="7">
        <v>928</v>
      </c>
      <c r="E184" s="28">
        <f t="shared" si="17"/>
        <v>61.05263157894737</v>
      </c>
    </row>
    <row r="185" spans="1:5" ht="63" x14ac:dyDescent="0.25">
      <c r="A185" s="33" t="s">
        <v>379</v>
      </c>
      <c r="B185" s="33" t="s">
        <v>380</v>
      </c>
      <c r="C185" s="7">
        <v>15000</v>
      </c>
      <c r="D185" s="24"/>
      <c r="E185" s="28"/>
    </row>
    <row r="186" spans="1:5" ht="63" x14ac:dyDescent="0.25">
      <c r="A186" s="33" t="s">
        <v>473</v>
      </c>
      <c r="B186" s="33" t="s">
        <v>475</v>
      </c>
      <c r="C186" s="7">
        <f>C187</f>
        <v>1600</v>
      </c>
      <c r="D186" s="7">
        <f>D187</f>
        <v>1600</v>
      </c>
      <c r="E186" s="28">
        <f t="shared" si="17"/>
        <v>100</v>
      </c>
    </row>
    <row r="187" spans="1:5" ht="78.75" x14ac:dyDescent="0.25">
      <c r="A187" s="33" t="s">
        <v>474</v>
      </c>
      <c r="B187" s="33" t="s">
        <v>476</v>
      </c>
      <c r="C187" s="7">
        <v>1600</v>
      </c>
      <c r="D187" s="24">
        <v>1600</v>
      </c>
      <c r="E187" s="28">
        <f t="shared" si="17"/>
        <v>100</v>
      </c>
    </row>
    <row r="188" spans="1:5" ht="78.75" x14ac:dyDescent="0.25">
      <c r="A188" s="33" t="s">
        <v>477</v>
      </c>
      <c r="B188" s="33" t="s">
        <v>479</v>
      </c>
      <c r="C188" s="7">
        <f>C189</f>
        <v>650</v>
      </c>
      <c r="D188" s="7">
        <f>D189</f>
        <v>650</v>
      </c>
      <c r="E188" s="28">
        <f t="shared" si="17"/>
        <v>100</v>
      </c>
    </row>
    <row r="189" spans="1:5" ht="78.75" x14ac:dyDescent="0.25">
      <c r="A189" s="33" t="s">
        <v>478</v>
      </c>
      <c r="B189" s="33" t="s">
        <v>480</v>
      </c>
      <c r="C189" s="7">
        <v>650</v>
      </c>
      <c r="D189" s="24">
        <v>650</v>
      </c>
      <c r="E189" s="28">
        <f t="shared" si="17"/>
        <v>100</v>
      </c>
    </row>
    <row r="190" spans="1:5" ht="94.5" x14ac:dyDescent="0.25">
      <c r="A190" s="33" t="s">
        <v>203</v>
      </c>
      <c r="B190" s="33" t="s">
        <v>381</v>
      </c>
      <c r="C190" s="7">
        <v>26571</v>
      </c>
      <c r="D190" s="7">
        <v>26571</v>
      </c>
      <c r="E190" s="28">
        <f t="shared" si="17"/>
        <v>100</v>
      </c>
    </row>
    <row r="191" spans="1:5" ht="63" x14ac:dyDescent="0.25">
      <c r="A191" s="33" t="s">
        <v>481</v>
      </c>
      <c r="B191" s="33" t="s">
        <v>483</v>
      </c>
      <c r="C191" s="7">
        <f>C192</f>
        <v>48795.6</v>
      </c>
      <c r="D191" s="7"/>
      <c r="E191" s="28"/>
    </row>
    <row r="192" spans="1:5" ht="78.75" x14ac:dyDescent="0.25">
      <c r="A192" s="33" t="s">
        <v>482</v>
      </c>
      <c r="B192" s="33" t="s">
        <v>484</v>
      </c>
      <c r="C192" s="7">
        <v>48795.6</v>
      </c>
      <c r="D192" s="7"/>
      <c r="E192" s="28"/>
    </row>
    <row r="193" spans="1:5" ht="157.5" x14ac:dyDescent="0.25">
      <c r="A193" s="33" t="s">
        <v>382</v>
      </c>
      <c r="B193" s="33" t="s">
        <v>383</v>
      </c>
      <c r="C193" s="7">
        <f>C194</f>
        <v>14400.2</v>
      </c>
      <c r="D193" s="7">
        <f>D194</f>
        <v>14400.2</v>
      </c>
      <c r="E193" s="28">
        <f t="shared" si="17"/>
        <v>100</v>
      </c>
    </row>
    <row r="194" spans="1:5" ht="173.25" x14ac:dyDescent="0.25">
      <c r="A194" s="33" t="s">
        <v>384</v>
      </c>
      <c r="B194" s="33" t="s">
        <v>385</v>
      </c>
      <c r="C194" s="7">
        <v>14400.2</v>
      </c>
      <c r="D194" s="7">
        <v>14400.2</v>
      </c>
      <c r="E194" s="28">
        <f t="shared" si="17"/>
        <v>100</v>
      </c>
    </row>
    <row r="195" spans="1:5" ht="189" x14ac:dyDescent="0.25">
      <c r="A195" s="33" t="s">
        <v>386</v>
      </c>
      <c r="B195" s="33" t="s">
        <v>387</v>
      </c>
      <c r="C195" s="7">
        <v>27992.1</v>
      </c>
      <c r="D195" s="24">
        <v>27992.1</v>
      </c>
      <c r="E195" s="28">
        <f t="shared" si="17"/>
        <v>100</v>
      </c>
    </row>
    <row r="196" spans="1:5" ht="94.5" x14ac:dyDescent="0.25">
      <c r="A196" s="33" t="s">
        <v>388</v>
      </c>
      <c r="B196" s="33" t="s">
        <v>389</v>
      </c>
      <c r="C196" s="7">
        <v>7366.7</v>
      </c>
      <c r="D196" s="24"/>
      <c r="E196" s="28"/>
    </row>
    <row r="197" spans="1:5" ht="47.25" x14ac:dyDescent="0.25">
      <c r="A197" s="33" t="s">
        <v>390</v>
      </c>
      <c r="B197" s="33" t="s">
        <v>391</v>
      </c>
      <c r="C197" s="7">
        <f>C198</f>
        <v>1381.8</v>
      </c>
      <c r="D197" s="7">
        <f>D198</f>
        <v>1381.8</v>
      </c>
      <c r="E197" s="28">
        <f t="shared" si="17"/>
        <v>100</v>
      </c>
    </row>
    <row r="198" spans="1:5" ht="63" x14ac:dyDescent="0.25">
      <c r="A198" s="33" t="s">
        <v>392</v>
      </c>
      <c r="B198" s="33" t="s">
        <v>393</v>
      </c>
      <c r="C198" s="39">
        <v>1381.8</v>
      </c>
      <c r="D198" s="39">
        <v>1381.8</v>
      </c>
      <c r="E198" s="28">
        <f t="shared" si="17"/>
        <v>100</v>
      </c>
    </row>
    <row r="199" spans="1:5" ht="63" x14ac:dyDescent="0.25">
      <c r="A199" s="33" t="s">
        <v>492</v>
      </c>
      <c r="B199" s="33" t="s">
        <v>485</v>
      </c>
      <c r="C199" s="39">
        <f>C200</f>
        <v>30000</v>
      </c>
      <c r="D199" s="39"/>
      <c r="E199" s="28"/>
    </row>
    <row r="200" spans="1:5" ht="78.75" x14ac:dyDescent="0.25">
      <c r="A200" s="33" t="s">
        <v>493</v>
      </c>
      <c r="B200" s="33" t="s">
        <v>486</v>
      </c>
      <c r="C200" s="39">
        <v>30000</v>
      </c>
      <c r="D200" s="39"/>
      <c r="E200" s="28"/>
    </row>
    <row r="201" spans="1:5" ht="63" x14ac:dyDescent="0.25">
      <c r="A201" s="33" t="s">
        <v>494</v>
      </c>
      <c r="B201" s="33" t="s">
        <v>487</v>
      </c>
      <c r="C201" s="39">
        <f>C202</f>
        <v>30000</v>
      </c>
      <c r="D201" s="39"/>
      <c r="E201" s="28"/>
    </row>
    <row r="202" spans="1:5" ht="78.75" x14ac:dyDescent="0.25">
      <c r="A202" s="33" t="s">
        <v>495</v>
      </c>
      <c r="B202" s="33" t="s">
        <v>488</v>
      </c>
      <c r="C202" s="39">
        <v>30000</v>
      </c>
      <c r="D202" s="39"/>
      <c r="E202" s="28"/>
    </row>
    <row r="203" spans="1:5" ht="78.75" x14ac:dyDescent="0.25">
      <c r="A203" s="33" t="s">
        <v>496</v>
      </c>
      <c r="B203" s="33" t="s">
        <v>489</v>
      </c>
      <c r="C203" s="39">
        <f>C204</f>
        <v>4000</v>
      </c>
      <c r="D203" s="39"/>
      <c r="E203" s="28"/>
    </row>
    <row r="204" spans="1:5" ht="94.5" x14ac:dyDescent="0.25">
      <c r="A204" s="33" t="s">
        <v>497</v>
      </c>
      <c r="B204" s="33" t="s">
        <v>490</v>
      </c>
      <c r="C204" s="39">
        <v>4000</v>
      </c>
      <c r="D204" s="39"/>
      <c r="E204" s="28"/>
    </row>
    <row r="205" spans="1:5" ht="94.5" x14ac:dyDescent="0.25">
      <c r="A205" s="33" t="s">
        <v>498</v>
      </c>
      <c r="B205" s="33" t="s">
        <v>491</v>
      </c>
      <c r="C205" s="39">
        <v>15060</v>
      </c>
      <c r="D205" s="39">
        <v>15060</v>
      </c>
      <c r="E205" s="28">
        <f t="shared" si="17"/>
        <v>100</v>
      </c>
    </row>
    <row r="206" spans="1:5" ht="47.25" x14ac:dyDescent="0.25">
      <c r="A206" s="32" t="s">
        <v>204</v>
      </c>
      <c r="B206" s="32" t="s">
        <v>205</v>
      </c>
      <c r="C206" s="13">
        <f>C207</f>
        <v>707049.9</v>
      </c>
      <c r="D206" s="13">
        <f>D207</f>
        <v>330429.82500000001</v>
      </c>
      <c r="E206" s="30">
        <f t="shared" si="17"/>
        <v>46.7335933432704</v>
      </c>
    </row>
    <row r="207" spans="1:5" ht="47.25" x14ac:dyDescent="0.25">
      <c r="A207" s="33" t="s">
        <v>206</v>
      </c>
      <c r="B207" s="33" t="s">
        <v>207</v>
      </c>
      <c r="C207" s="7">
        <f>SUM(C208:C210)</f>
        <v>707049.9</v>
      </c>
      <c r="D207" s="7">
        <f>SUM(D208:D210)</f>
        <v>330429.82500000001</v>
      </c>
      <c r="E207" s="28">
        <f t="shared" si="17"/>
        <v>46.7335933432704</v>
      </c>
    </row>
    <row r="208" spans="1:5" ht="99.75" customHeight="1" x14ac:dyDescent="0.25">
      <c r="A208" s="33" t="s">
        <v>208</v>
      </c>
      <c r="B208" s="33" t="s">
        <v>394</v>
      </c>
      <c r="C208" s="7">
        <v>74493.100000000006</v>
      </c>
      <c r="D208" s="24">
        <v>46838.786999999997</v>
      </c>
      <c r="E208" s="28">
        <f t="shared" si="17"/>
        <v>62.876678511164108</v>
      </c>
    </row>
    <row r="209" spans="1:5" ht="99.75" customHeight="1" x14ac:dyDescent="0.25">
      <c r="A209" s="33" t="s">
        <v>209</v>
      </c>
      <c r="B209" s="33" t="s">
        <v>395</v>
      </c>
      <c r="C209" s="7">
        <v>573284.9</v>
      </c>
      <c r="D209" s="24">
        <v>283591.038</v>
      </c>
      <c r="E209" s="28">
        <f t="shared" si="17"/>
        <v>49.467732012477562</v>
      </c>
    </row>
    <row r="210" spans="1:5" ht="98.25" customHeight="1" x14ac:dyDescent="0.25">
      <c r="A210" s="33" t="s">
        <v>396</v>
      </c>
      <c r="B210" s="33" t="s">
        <v>397</v>
      </c>
      <c r="C210" s="38">
        <v>59271.9</v>
      </c>
      <c r="D210" s="38"/>
      <c r="E210" s="28"/>
    </row>
    <row r="211" spans="1:5" ht="31.5" x14ac:dyDescent="0.25">
      <c r="A211" s="32" t="s">
        <v>210</v>
      </c>
      <c r="B211" s="32" t="s">
        <v>211</v>
      </c>
      <c r="C211" s="5">
        <f>C212</f>
        <v>115</v>
      </c>
      <c r="D211" s="5">
        <f>D212</f>
        <v>97.015999999999991</v>
      </c>
      <c r="E211" s="28">
        <f t="shared" si="17"/>
        <v>84.361739130434771</v>
      </c>
    </row>
    <row r="212" spans="1:5" ht="47.25" x14ac:dyDescent="0.25">
      <c r="A212" s="33" t="s">
        <v>212</v>
      </c>
      <c r="B212" s="33" t="s">
        <v>213</v>
      </c>
      <c r="C212" s="7">
        <f>C213+C216</f>
        <v>115</v>
      </c>
      <c r="D212" s="7">
        <f>D213+D216</f>
        <v>97.015999999999991</v>
      </c>
      <c r="E212" s="28">
        <f t="shared" si="17"/>
        <v>84.361739130434771</v>
      </c>
    </row>
    <row r="213" spans="1:5" ht="63" x14ac:dyDescent="0.25">
      <c r="A213" s="33" t="s">
        <v>398</v>
      </c>
      <c r="B213" s="33" t="s">
        <v>215</v>
      </c>
      <c r="C213" s="7">
        <f>SUM(C214:C215)</f>
        <v>65</v>
      </c>
      <c r="D213" s="7">
        <f>SUM(D214:D215)</f>
        <v>47.015999999999998</v>
      </c>
      <c r="E213" s="28">
        <f t="shared" si="17"/>
        <v>72.33230769230768</v>
      </c>
    </row>
    <row r="214" spans="1:5" ht="63" x14ac:dyDescent="0.25">
      <c r="A214" s="33" t="s">
        <v>399</v>
      </c>
      <c r="B214" s="33" t="s">
        <v>215</v>
      </c>
      <c r="C214" s="7">
        <v>30</v>
      </c>
      <c r="D214" s="24">
        <v>15</v>
      </c>
      <c r="E214" s="28">
        <f t="shared" si="17"/>
        <v>50</v>
      </c>
    </row>
    <row r="215" spans="1:5" ht="63" x14ac:dyDescent="0.25">
      <c r="A215" s="33" t="s">
        <v>214</v>
      </c>
      <c r="B215" s="33" t="s">
        <v>215</v>
      </c>
      <c r="C215" s="7">
        <v>35</v>
      </c>
      <c r="D215" s="24">
        <v>32.015999999999998</v>
      </c>
      <c r="E215" s="28">
        <f t="shared" si="17"/>
        <v>91.474285714285713</v>
      </c>
    </row>
    <row r="216" spans="1:5" ht="47.25" x14ac:dyDescent="0.25">
      <c r="A216" s="33" t="s">
        <v>405</v>
      </c>
      <c r="B216" s="33" t="s">
        <v>294</v>
      </c>
      <c r="C216" s="7">
        <v>50</v>
      </c>
      <c r="D216" s="24">
        <v>50</v>
      </c>
      <c r="E216" s="28">
        <f t="shared" si="17"/>
        <v>100</v>
      </c>
    </row>
    <row r="217" spans="1:5" x14ac:dyDescent="0.25">
      <c r="A217" s="4" t="s">
        <v>216</v>
      </c>
      <c r="B217" s="4" t="s">
        <v>217</v>
      </c>
      <c r="C217" s="5">
        <f t="shared" ref="C217:D217" si="18">C218</f>
        <v>15406.599999999999</v>
      </c>
      <c r="D217" s="5">
        <f t="shared" si="18"/>
        <v>9367.0512899999994</v>
      </c>
      <c r="E217" s="28">
        <f t="shared" si="17"/>
        <v>60.798951683044933</v>
      </c>
    </row>
    <row r="218" spans="1:5" ht="31.5" x14ac:dyDescent="0.25">
      <c r="A218" s="33" t="s">
        <v>218</v>
      </c>
      <c r="B218" s="33" t="s">
        <v>219</v>
      </c>
      <c r="C218" s="7">
        <f>C219+C221</f>
        <v>15406.599999999999</v>
      </c>
      <c r="D218" s="7">
        <f>D219+D221</f>
        <v>9367.0512899999994</v>
      </c>
      <c r="E218" s="28">
        <f t="shared" si="17"/>
        <v>60.798951683044933</v>
      </c>
    </row>
    <row r="219" spans="1:5" ht="63" x14ac:dyDescent="0.25">
      <c r="A219" s="33" t="s">
        <v>400</v>
      </c>
      <c r="B219" s="33" t="s">
        <v>303</v>
      </c>
      <c r="C219" s="7">
        <f>SUM(C220:C220)</f>
        <v>8934.2999999999993</v>
      </c>
      <c r="D219" s="7">
        <f>SUM(D220:D220)</f>
        <v>3894</v>
      </c>
      <c r="E219" s="28">
        <f t="shared" si="17"/>
        <v>43.584835969242135</v>
      </c>
    </row>
    <row r="220" spans="1:5" ht="63" x14ac:dyDescent="0.25">
      <c r="A220" s="33" t="s">
        <v>401</v>
      </c>
      <c r="B220" s="33" t="s">
        <v>303</v>
      </c>
      <c r="C220" s="7">
        <v>8934.2999999999993</v>
      </c>
      <c r="D220" s="7">
        <v>3894</v>
      </c>
      <c r="E220" s="28">
        <f t="shared" si="17"/>
        <v>43.584835969242135</v>
      </c>
    </row>
    <row r="221" spans="1:5" ht="31.5" x14ac:dyDescent="0.25">
      <c r="A221" s="33" t="s">
        <v>220</v>
      </c>
      <c r="B221" s="33" t="s">
        <v>219</v>
      </c>
      <c r="C221" s="7">
        <f>SUM(C222:C224)</f>
        <v>6472.3</v>
      </c>
      <c r="D221" s="7">
        <f>SUM(D222:D224)</f>
        <v>5473.0512900000003</v>
      </c>
      <c r="E221" s="28">
        <f t="shared" si="17"/>
        <v>84.561149668587674</v>
      </c>
    </row>
    <row r="222" spans="1:5" ht="31.5" x14ac:dyDescent="0.25">
      <c r="A222" s="33" t="s">
        <v>295</v>
      </c>
      <c r="B222" s="33" t="s">
        <v>221</v>
      </c>
      <c r="C222" s="7">
        <v>4000</v>
      </c>
      <c r="D222" s="7">
        <v>3500</v>
      </c>
      <c r="E222" s="28">
        <f t="shared" si="17"/>
        <v>87.5</v>
      </c>
    </row>
    <row r="223" spans="1:5" ht="31.5" x14ac:dyDescent="0.25">
      <c r="A223" s="33" t="s">
        <v>222</v>
      </c>
      <c r="B223" s="33" t="s">
        <v>221</v>
      </c>
      <c r="C223" s="7">
        <v>1584.3</v>
      </c>
      <c r="D223" s="24">
        <v>1085.0512900000001</v>
      </c>
      <c r="E223" s="28">
        <f t="shared" si="17"/>
        <v>68.487741589345461</v>
      </c>
    </row>
    <row r="224" spans="1:5" ht="31.5" x14ac:dyDescent="0.25">
      <c r="A224" s="33" t="s">
        <v>406</v>
      </c>
      <c r="B224" s="33" t="s">
        <v>221</v>
      </c>
      <c r="C224" s="7">
        <v>888</v>
      </c>
      <c r="D224" s="24">
        <v>888</v>
      </c>
      <c r="E224" s="28">
        <f t="shared" si="17"/>
        <v>100</v>
      </c>
    </row>
    <row r="225" spans="1:5" ht="94.5" x14ac:dyDescent="0.25">
      <c r="A225" s="4" t="s">
        <v>223</v>
      </c>
      <c r="B225" s="4" t="s">
        <v>224</v>
      </c>
      <c r="C225" s="5">
        <f>C226+C262</f>
        <v>59858.1</v>
      </c>
      <c r="D225" s="5">
        <f>D226+D262</f>
        <v>78337.587069999994</v>
      </c>
      <c r="E225" s="28">
        <f t="shared" si="17"/>
        <v>130.87215776979221</v>
      </c>
    </row>
    <row r="226" spans="1:5" ht="79.5" customHeight="1" x14ac:dyDescent="0.25">
      <c r="A226" s="6" t="s">
        <v>225</v>
      </c>
      <c r="B226" s="6" t="s">
        <v>226</v>
      </c>
      <c r="C226" s="7">
        <f>C227</f>
        <v>53563.1</v>
      </c>
      <c r="D226" s="7">
        <f>D227</f>
        <v>71412.433579999997</v>
      </c>
      <c r="E226" s="28">
        <f t="shared" si="17"/>
        <v>133.32393677737099</v>
      </c>
    </row>
    <row r="227" spans="1:5" ht="81" customHeight="1" x14ac:dyDescent="0.25">
      <c r="A227" s="6" t="s">
        <v>227</v>
      </c>
      <c r="B227" s="6" t="s">
        <v>304</v>
      </c>
      <c r="C227" s="12">
        <f>C228+C244+C259</f>
        <v>53563.1</v>
      </c>
      <c r="D227" s="12">
        <f>D228+D244+D259</f>
        <v>71412.433579999997</v>
      </c>
      <c r="E227" s="28">
        <f t="shared" si="17"/>
        <v>133.32393677737099</v>
      </c>
    </row>
    <row r="228" spans="1:5" ht="78.75" x14ac:dyDescent="0.25">
      <c r="A228" s="6" t="s">
        <v>228</v>
      </c>
      <c r="B228" s="6" t="s">
        <v>229</v>
      </c>
      <c r="C228" s="7">
        <f>SUM(C229:C243)</f>
        <v>19499.900000000001</v>
      </c>
      <c r="D228" s="7">
        <f>SUM(D229:D243)</f>
        <v>23671.117090000003</v>
      </c>
      <c r="E228" s="28">
        <f t="shared" si="17"/>
        <v>121.39096656905934</v>
      </c>
    </row>
    <row r="229" spans="1:5" ht="78.75" x14ac:dyDescent="0.25">
      <c r="A229" s="6" t="s">
        <v>499</v>
      </c>
      <c r="B229" s="6" t="s">
        <v>229</v>
      </c>
      <c r="C229" s="7">
        <v>26.6</v>
      </c>
      <c r="D229" s="7"/>
      <c r="E229" s="28"/>
    </row>
    <row r="230" spans="1:5" ht="78.75" x14ac:dyDescent="0.25">
      <c r="A230" s="6" t="s">
        <v>230</v>
      </c>
      <c r="B230" s="6" t="s">
        <v>229</v>
      </c>
      <c r="C230" s="7"/>
      <c r="D230" s="24">
        <v>26.60557</v>
      </c>
      <c r="E230" s="28"/>
    </row>
    <row r="231" spans="1:5" ht="78.75" x14ac:dyDescent="0.25">
      <c r="A231" s="6" t="s">
        <v>231</v>
      </c>
      <c r="B231" s="6" t="s">
        <v>229</v>
      </c>
      <c r="C231" s="7">
        <v>1004</v>
      </c>
      <c r="D231" s="24">
        <v>28.6129</v>
      </c>
      <c r="E231" s="28">
        <f t="shared" si="17"/>
        <v>2.8498904382470118</v>
      </c>
    </row>
    <row r="232" spans="1:5" ht="78.75" x14ac:dyDescent="0.25">
      <c r="A232" s="6" t="s">
        <v>407</v>
      </c>
      <c r="B232" s="6" t="s">
        <v>229</v>
      </c>
      <c r="C232" s="7">
        <v>35.299999999999997</v>
      </c>
      <c r="D232" s="24">
        <v>54.634</v>
      </c>
      <c r="E232" s="28">
        <f t="shared" si="17"/>
        <v>154.77053824362608</v>
      </c>
    </row>
    <row r="233" spans="1:5" ht="78.75" x14ac:dyDescent="0.25">
      <c r="A233" s="6" t="s">
        <v>232</v>
      </c>
      <c r="B233" s="6" t="s">
        <v>229</v>
      </c>
      <c r="C233" s="7"/>
      <c r="D233" s="24">
        <v>0.13525000000000001</v>
      </c>
      <c r="E233" s="28"/>
    </row>
    <row r="234" spans="1:5" ht="78.75" x14ac:dyDescent="0.25">
      <c r="A234" s="6" t="s">
        <v>408</v>
      </c>
      <c r="B234" s="6" t="s">
        <v>229</v>
      </c>
      <c r="C234" s="7"/>
      <c r="D234" s="41">
        <f>0.01/1000</f>
        <v>1.0000000000000001E-5</v>
      </c>
      <c r="E234" s="28"/>
    </row>
    <row r="235" spans="1:5" ht="78.75" x14ac:dyDescent="0.25">
      <c r="A235" s="6" t="s">
        <v>409</v>
      </c>
      <c r="B235" s="6" t="s">
        <v>229</v>
      </c>
      <c r="C235" s="7"/>
      <c r="D235" s="24">
        <v>6.4100000000000004E-2</v>
      </c>
      <c r="E235" s="28"/>
    </row>
    <row r="236" spans="1:5" ht="78.75" x14ac:dyDescent="0.25">
      <c r="A236" s="6" t="s">
        <v>233</v>
      </c>
      <c r="B236" s="6" t="s">
        <v>229</v>
      </c>
      <c r="C236" s="7">
        <v>15850.8</v>
      </c>
      <c r="D236" s="24">
        <v>15953.161</v>
      </c>
      <c r="E236" s="28">
        <f t="shared" si="17"/>
        <v>100.64577813107225</v>
      </c>
    </row>
    <row r="237" spans="1:5" ht="78.75" x14ac:dyDescent="0.25">
      <c r="A237" s="6" t="s">
        <v>410</v>
      </c>
      <c r="B237" s="6" t="s">
        <v>229</v>
      </c>
      <c r="C237" s="7">
        <v>5</v>
      </c>
      <c r="D237" s="24">
        <v>5</v>
      </c>
      <c r="E237" s="28">
        <f t="shared" ref="E237:E242" si="19">D237/C237*100</f>
        <v>100</v>
      </c>
    </row>
    <row r="238" spans="1:5" ht="78.75" x14ac:dyDescent="0.25">
      <c r="A238" s="6" t="s">
        <v>234</v>
      </c>
      <c r="B238" s="6" t="s">
        <v>229</v>
      </c>
      <c r="C238" s="7">
        <v>1961.8</v>
      </c>
      <c r="D238" s="24">
        <v>1961.7917399999999</v>
      </c>
      <c r="E238" s="28">
        <f t="shared" si="19"/>
        <v>99.999578958099704</v>
      </c>
    </row>
    <row r="239" spans="1:5" ht="78.75" x14ac:dyDescent="0.25">
      <c r="A239" s="6" t="s">
        <v>411</v>
      </c>
      <c r="B239" s="6" t="s">
        <v>229</v>
      </c>
      <c r="C239" s="7"/>
      <c r="D239" s="24">
        <v>501.60700000000003</v>
      </c>
      <c r="E239" s="28"/>
    </row>
    <row r="240" spans="1:5" ht="78.75" x14ac:dyDescent="0.25">
      <c r="A240" s="6" t="s">
        <v>296</v>
      </c>
      <c r="B240" s="6" t="s">
        <v>229</v>
      </c>
      <c r="C240" s="7"/>
      <c r="D240" s="24">
        <v>420.87108999999998</v>
      </c>
      <c r="E240" s="28"/>
    </row>
    <row r="241" spans="1:5" ht="78.75" x14ac:dyDescent="0.25">
      <c r="A241" s="6" t="s">
        <v>412</v>
      </c>
      <c r="B241" s="6" t="s">
        <v>229</v>
      </c>
      <c r="C241" s="7"/>
      <c r="D241" s="24">
        <v>4032.326</v>
      </c>
      <c r="E241" s="28"/>
    </row>
    <row r="242" spans="1:5" ht="78.75" x14ac:dyDescent="0.25">
      <c r="A242" s="6" t="s">
        <v>297</v>
      </c>
      <c r="B242" s="6" t="s">
        <v>229</v>
      </c>
      <c r="C242" s="7">
        <v>616.4</v>
      </c>
      <c r="D242" s="24">
        <v>616.30843000000004</v>
      </c>
      <c r="E242" s="28">
        <f t="shared" si="19"/>
        <v>99.985144386761846</v>
      </c>
    </row>
    <row r="243" spans="1:5" ht="78.75" x14ac:dyDescent="0.25">
      <c r="A243" s="6" t="s">
        <v>413</v>
      </c>
      <c r="B243" s="6" t="s">
        <v>229</v>
      </c>
      <c r="C243" s="7"/>
      <c r="D243" s="24">
        <v>70</v>
      </c>
      <c r="E243" s="28"/>
    </row>
    <row r="244" spans="1:5" ht="78.75" x14ac:dyDescent="0.25">
      <c r="A244" s="6" t="s">
        <v>235</v>
      </c>
      <c r="B244" s="6" t="s">
        <v>236</v>
      </c>
      <c r="C244" s="12">
        <f>SUM(C245:C258)</f>
        <v>34022.199999999997</v>
      </c>
      <c r="D244" s="12">
        <f>SUM(D245:D258)</f>
        <v>47698.453989999995</v>
      </c>
      <c r="E244" s="28">
        <f t="shared" ref="E244:E253" si="20">D244/C244*100</f>
        <v>140.19802949250783</v>
      </c>
    </row>
    <row r="245" spans="1:5" ht="78.75" x14ac:dyDescent="0.25">
      <c r="A245" s="6" t="s">
        <v>237</v>
      </c>
      <c r="B245" s="6" t="s">
        <v>236</v>
      </c>
      <c r="C245" s="7">
        <v>6843</v>
      </c>
      <c r="D245" s="24">
        <v>1436.482</v>
      </c>
      <c r="E245" s="28">
        <f t="shared" si="20"/>
        <v>20.991991816454771</v>
      </c>
    </row>
    <row r="246" spans="1:5" ht="78.75" x14ac:dyDescent="0.25">
      <c r="A246" s="6" t="s">
        <v>238</v>
      </c>
      <c r="B246" s="6" t="s">
        <v>236</v>
      </c>
      <c r="C246" s="7">
        <v>247.4</v>
      </c>
      <c r="D246" s="24">
        <v>264.16800000000001</v>
      </c>
      <c r="E246" s="28">
        <f t="shared" si="20"/>
        <v>106.77768795472919</v>
      </c>
    </row>
    <row r="247" spans="1:5" ht="78.75" x14ac:dyDescent="0.25">
      <c r="A247" s="6" t="s">
        <v>239</v>
      </c>
      <c r="B247" s="6" t="s">
        <v>236</v>
      </c>
      <c r="C247" s="7">
        <v>555.1</v>
      </c>
      <c r="D247" s="24">
        <v>568.61162000000002</v>
      </c>
      <c r="E247" s="28">
        <f t="shared" si="20"/>
        <v>102.43408755179246</v>
      </c>
    </row>
    <row r="248" spans="1:5" ht="78.75" x14ac:dyDescent="0.25">
      <c r="A248" s="6" t="s">
        <v>240</v>
      </c>
      <c r="B248" s="6" t="s">
        <v>236</v>
      </c>
      <c r="C248" s="7"/>
      <c r="D248" s="40">
        <f>0.18/1000</f>
        <v>1.7999999999999998E-4</v>
      </c>
      <c r="E248" s="28"/>
    </row>
    <row r="249" spans="1:5" ht="78.75" x14ac:dyDescent="0.25">
      <c r="A249" s="6" t="s">
        <v>402</v>
      </c>
      <c r="B249" s="6" t="s">
        <v>236</v>
      </c>
      <c r="C249" s="7">
        <v>54.7</v>
      </c>
      <c r="D249" s="24">
        <v>54.657859999999999</v>
      </c>
      <c r="E249" s="28">
        <f t="shared" si="20"/>
        <v>99.922961608775125</v>
      </c>
    </row>
    <row r="250" spans="1:5" ht="78.75" x14ac:dyDescent="0.25">
      <c r="A250" s="6" t="s">
        <v>241</v>
      </c>
      <c r="B250" s="6" t="s">
        <v>236</v>
      </c>
      <c r="C250" s="7">
        <v>212.8</v>
      </c>
      <c r="D250" s="24">
        <v>212.83274</v>
      </c>
      <c r="E250" s="28">
        <f t="shared" si="20"/>
        <v>100.01538533834587</v>
      </c>
    </row>
    <row r="251" spans="1:5" ht="78.75" x14ac:dyDescent="0.25">
      <c r="A251" s="6" t="s">
        <v>242</v>
      </c>
      <c r="B251" s="6" t="s">
        <v>236</v>
      </c>
      <c r="C251" s="7">
        <v>12181.6</v>
      </c>
      <c r="D251" s="24">
        <v>12505.83288</v>
      </c>
      <c r="E251" s="28">
        <f t="shared" si="20"/>
        <v>102.66166086556774</v>
      </c>
    </row>
    <row r="252" spans="1:5" ht="78.75" x14ac:dyDescent="0.25">
      <c r="A252" s="6" t="s">
        <v>243</v>
      </c>
      <c r="B252" s="6" t="s">
        <v>236</v>
      </c>
      <c r="C252" s="7">
        <v>4345.1000000000004</v>
      </c>
      <c r="D252" s="24">
        <v>4345.0691699999998</v>
      </c>
      <c r="E252" s="28">
        <f t="shared" si="20"/>
        <v>99.999290465121618</v>
      </c>
    </row>
    <row r="253" spans="1:5" ht="78.75" x14ac:dyDescent="0.25">
      <c r="A253" s="6" t="s">
        <v>244</v>
      </c>
      <c r="B253" s="6" t="s">
        <v>236</v>
      </c>
      <c r="C253" s="7">
        <v>1000.7</v>
      </c>
      <c r="D253" s="24">
        <v>1600.6769999999999</v>
      </c>
      <c r="E253" s="28">
        <f t="shared" si="20"/>
        <v>159.95573098830818</v>
      </c>
    </row>
    <row r="254" spans="1:5" ht="78.75" x14ac:dyDescent="0.25">
      <c r="A254" s="6" t="s">
        <v>414</v>
      </c>
      <c r="B254" s="6" t="s">
        <v>236</v>
      </c>
      <c r="C254" s="7"/>
      <c r="D254" s="24">
        <v>290.88</v>
      </c>
      <c r="E254" s="28"/>
    </row>
    <row r="255" spans="1:5" ht="78.75" x14ac:dyDescent="0.25">
      <c r="A255" s="6" t="s">
        <v>415</v>
      </c>
      <c r="B255" s="6" t="s">
        <v>236</v>
      </c>
      <c r="C255" s="7"/>
      <c r="D255" s="24">
        <v>15755.87</v>
      </c>
      <c r="E255" s="28"/>
    </row>
    <row r="256" spans="1:5" ht="78.75" x14ac:dyDescent="0.25">
      <c r="A256" s="6" t="s">
        <v>245</v>
      </c>
      <c r="B256" s="6" t="s">
        <v>236</v>
      </c>
      <c r="C256" s="7"/>
      <c r="D256" s="24">
        <v>1066.4722400000001</v>
      </c>
      <c r="E256" s="28"/>
    </row>
    <row r="257" spans="1:5" ht="78.75" x14ac:dyDescent="0.25">
      <c r="A257" s="6" t="s">
        <v>246</v>
      </c>
      <c r="B257" s="6" t="s">
        <v>236</v>
      </c>
      <c r="C257" s="7">
        <v>8581.7999999999993</v>
      </c>
      <c r="D257" s="24">
        <v>8123.2159700000002</v>
      </c>
      <c r="E257" s="28">
        <f t="shared" ref="E257" si="21">D257/C257*100</f>
        <v>94.656318837539928</v>
      </c>
    </row>
    <row r="258" spans="1:5" ht="78.75" x14ac:dyDescent="0.25">
      <c r="A258" s="6" t="s">
        <v>247</v>
      </c>
      <c r="B258" s="6" t="s">
        <v>236</v>
      </c>
      <c r="C258" s="7"/>
      <c r="D258" s="24">
        <v>1473.68433</v>
      </c>
      <c r="E258" s="28"/>
    </row>
    <row r="259" spans="1:5" ht="94.5" x14ac:dyDescent="0.25">
      <c r="A259" s="6" t="s">
        <v>416</v>
      </c>
      <c r="B259" s="6" t="s">
        <v>300</v>
      </c>
      <c r="C259" s="24">
        <f>SUM(C260:C261)</f>
        <v>41</v>
      </c>
      <c r="D259" s="24">
        <f>SUM(D260:D261)</f>
        <v>42.862500000000004</v>
      </c>
      <c r="E259" s="28">
        <f t="shared" ref="E259:E295" si="22">D259/C259*100</f>
        <v>104.54268292682929</v>
      </c>
    </row>
    <row r="260" spans="1:5" ht="94.5" x14ac:dyDescent="0.25">
      <c r="A260" s="6" t="s">
        <v>299</v>
      </c>
      <c r="B260" s="6" t="s">
        <v>300</v>
      </c>
      <c r="C260" s="7">
        <v>39.5</v>
      </c>
      <c r="D260" s="24">
        <v>39.487990000000003</v>
      </c>
      <c r="E260" s="28">
        <f t="shared" si="22"/>
        <v>99.969594936708873</v>
      </c>
    </row>
    <row r="261" spans="1:5" ht="94.5" x14ac:dyDescent="0.25">
      <c r="A261" s="6" t="s">
        <v>417</v>
      </c>
      <c r="B261" s="6" t="s">
        <v>300</v>
      </c>
      <c r="C261" s="7">
        <v>1.5</v>
      </c>
      <c r="D261" s="24">
        <v>3.3745099999999999</v>
      </c>
      <c r="E261" s="28">
        <f t="shared" si="22"/>
        <v>224.96733333333333</v>
      </c>
    </row>
    <row r="262" spans="1:5" ht="47.25" x14ac:dyDescent="0.25">
      <c r="A262" s="6" t="s">
        <v>248</v>
      </c>
      <c r="B262" s="6" t="s">
        <v>249</v>
      </c>
      <c r="C262" s="7">
        <f>C263</f>
        <v>6295</v>
      </c>
      <c r="D262" s="7">
        <f>D263</f>
        <v>6925.1534900000006</v>
      </c>
      <c r="E262" s="28">
        <f t="shared" si="22"/>
        <v>110.01038109610803</v>
      </c>
    </row>
    <row r="263" spans="1:5" ht="47.25" x14ac:dyDescent="0.25">
      <c r="A263" s="6" t="s">
        <v>250</v>
      </c>
      <c r="B263" s="6" t="s">
        <v>251</v>
      </c>
      <c r="C263" s="7">
        <f>C264+C272</f>
        <v>6295</v>
      </c>
      <c r="D263" s="7">
        <f>D264+D272</f>
        <v>6925.1534900000006</v>
      </c>
      <c r="E263" s="28">
        <f t="shared" si="22"/>
        <v>110.01038109610803</v>
      </c>
    </row>
    <row r="264" spans="1:5" ht="47.25" x14ac:dyDescent="0.25">
      <c r="A264" s="6" t="s">
        <v>252</v>
      </c>
      <c r="B264" s="6" t="s">
        <v>253</v>
      </c>
      <c r="C264" s="7">
        <f>SUM(C265:C271)</f>
        <v>3432.8999999999996</v>
      </c>
      <c r="D264" s="7">
        <f>SUM(D265:D271)</f>
        <v>3850.1771800000001</v>
      </c>
      <c r="E264" s="28">
        <f t="shared" si="22"/>
        <v>112.15523842815114</v>
      </c>
    </row>
    <row r="265" spans="1:5" ht="47.25" x14ac:dyDescent="0.25">
      <c r="A265" s="6" t="s">
        <v>254</v>
      </c>
      <c r="B265" s="6" t="s">
        <v>253</v>
      </c>
      <c r="C265" s="7">
        <v>1509.8</v>
      </c>
      <c r="D265" s="24">
        <v>1926.953</v>
      </c>
      <c r="E265" s="28">
        <f t="shared" si="22"/>
        <v>127.62968605113261</v>
      </c>
    </row>
    <row r="266" spans="1:5" ht="47.25" x14ac:dyDescent="0.25">
      <c r="A266" s="6" t="s">
        <v>255</v>
      </c>
      <c r="B266" s="6" t="s">
        <v>253</v>
      </c>
      <c r="C266" s="7">
        <v>292.5</v>
      </c>
      <c r="D266" s="24">
        <v>292.50652000000002</v>
      </c>
      <c r="E266" s="28">
        <f t="shared" si="22"/>
        <v>100.00222905982908</v>
      </c>
    </row>
    <row r="267" spans="1:5" ht="47.25" x14ac:dyDescent="0.25">
      <c r="A267" s="6" t="s">
        <v>256</v>
      </c>
      <c r="B267" s="6" t="s">
        <v>253</v>
      </c>
      <c r="C267" s="7">
        <v>829.9</v>
      </c>
      <c r="D267" s="24">
        <v>829.91728999999998</v>
      </c>
      <c r="E267" s="28">
        <f t="shared" si="22"/>
        <v>100.0020833835402</v>
      </c>
    </row>
    <row r="268" spans="1:5" ht="47.25" x14ac:dyDescent="0.25">
      <c r="A268" s="6" t="s">
        <v>257</v>
      </c>
      <c r="B268" s="6" t="s">
        <v>253</v>
      </c>
      <c r="C268" s="7">
        <v>1.7</v>
      </c>
      <c r="D268" s="24">
        <v>1.76857</v>
      </c>
      <c r="E268" s="28">
        <f t="shared" si="22"/>
        <v>104.03352941176472</v>
      </c>
    </row>
    <row r="269" spans="1:5" ht="47.25" x14ac:dyDescent="0.25">
      <c r="A269" s="6" t="s">
        <v>418</v>
      </c>
      <c r="B269" s="6" t="s">
        <v>253</v>
      </c>
      <c r="C269" s="7">
        <v>681.2</v>
      </c>
      <c r="D269" s="24">
        <v>681.24441000000002</v>
      </c>
      <c r="E269" s="28">
        <f t="shared" si="22"/>
        <v>100.00651937756899</v>
      </c>
    </row>
    <row r="270" spans="1:5" ht="47.25" x14ac:dyDescent="0.25">
      <c r="A270" s="6" t="s">
        <v>435</v>
      </c>
      <c r="B270" s="6" t="s">
        <v>253</v>
      </c>
      <c r="C270" s="7"/>
      <c r="D270" s="25">
        <v>3.3340000000000002E-2</v>
      </c>
      <c r="E270" s="28"/>
    </row>
    <row r="271" spans="1:5" ht="47.25" x14ac:dyDescent="0.25">
      <c r="A271" s="6" t="s">
        <v>419</v>
      </c>
      <c r="B271" s="6" t="s">
        <v>253</v>
      </c>
      <c r="C271" s="7">
        <v>117.8</v>
      </c>
      <c r="D271" s="24">
        <v>117.75405000000001</v>
      </c>
      <c r="E271" s="28">
        <f t="shared" si="22"/>
        <v>99.960993208828526</v>
      </c>
    </row>
    <row r="272" spans="1:5" ht="47.25" x14ac:dyDescent="0.25">
      <c r="A272" s="6" t="s">
        <v>258</v>
      </c>
      <c r="B272" s="6" t="s">
        <v>259</v>
      </c>
      <c r="C272" s="7">
        <f>SUM(C273:C280)</f>
        <v>2862.1000000000004</v>
      </c>
      <c r="D272" s="7">
        <f>SUM(D273:D280)</f>
        <v>3074.97631</v>
      </c>
      <c r="E272" s="28">
        <f t="shared" si="22"/>
        <v>107.43776632542537</v>
      </c>
    </row>
    <row r="273" spans="1:5" ht="47.25" x14ac:dyDescent="0.25">
      <c r="A273" s="6" t="s">
        <v>298</v>
      </c>
      <c r="B273" s="6" t="s">
        <v>259</v>
      </c>
      <c r="C273" s="7">
        <v>0.1</v>
      </c>
      <c r="D273" s="7">
        <v>7.6999999999999999E-2</v>
      </c>
      <c r="E273" s="28">
        <f t="shared" si="22"/>
        <v>76.999999999999986</v>
      </c>
    </row>
    <row r="274" spans="1:5" ht="47.25" x14ac:dyDescent="0.25">
      <c r="A274" s="6" t="s">
        <v>260</v>
      </c>
      <c r="B274" s="6" t="s">
        <v>259</v>
      </c>
      <c r="C274" s="7">
        <v>623</v>
      </c>
      <c r="D274" s="24">
        <v>623.01832999999999</v>
      </c>
      <c r="E274" s="28">
        <f t="shared" si="22"/>
        <v>100.00294221508827</v>
      </c>
    </row>
    <row r="275" spans="1:5" ht="47.25" x14ac:dyDescent="0.25">
      <c r="A275" s="6" t="s">
        <v>261</v>
      </c>
      <c r="B275" s="6" t="s">
        <v>259</v>
      </c>
      <c r="C275" s="7">
        <v>217.8</v>
      </c>
      <c r="D275" s="24">
        <v>217.76075</v>
      </c>
      <c r="E275" s="28">
        <f t="shared" si="22"/>
        <v>99.981978879706148</v>
      </c>
    </row>
    <row r="276" spans="1:5" ht="47.25" x14ac:dyDescent="0.25">
      <c r="A276" s="6" t="s">
        <v>420</v>
      </c>
      <c r="B276" s="6" t="s">
        <v>259</v>
      </c>
      <c r="C276" s="7">
        <v>113.1</v>
      </c>
      <c r="D276" s="24">
        <v>113.08667</v>
      </c>
      <c r="E276" s="28">
        <f t="shared" si="22"/>
        <v>99.988213969938116</v>
      </c>
    </row>
    <row r="277" spans="1:5" ht="47.25" x14ac:dyDescent="0.25">
      <c r="A277" s="6" t="s">
        <v>262</v>
      </c>
      <c r="B277" s="6" t="s">
        <v>259</v>
      </c>
      <c r="C277" s="7">
        <v>208.1</v>
      </c>
      <c r="D277" s="24">
        <v>208.08055999999999</v>
      </c>
      <c r="E277" s="28">
        <f t="shared" si="22"/>
        <v>99.990658337337806</v>
      </c>
    </row>
    <row r="278" spans="1:5" ht="47.25" x14ac:dyDescent="0.25">
      <c r="A278" s="6" t="s">
        <v>421</v>
      </c>
      <c r="B278" s="6" t="s">
        <v>259</v>
      </c>
      <c r="C278" s="7">
        <v>1700</v>
      </c>
      <c r="D278" s="24">
        <v>1700</v>
      </c>
      <c r="E278" s="28">
        <f t="shared" si="22"/>
        <v>100</v>
      </c>
    </row>
    <row r="279" spans="1:5" ht="47.25" x14ac:dyDescent="0.25">
      <c r="A279" s="6" t="s">
        <v>500</v>
      </c>
      <c r="B279" s="6" t="s">
        <v>259</v>
      </c>
      <c r="C279" s="7"/>
      <c r="D279" s="24">
        <v>212.667</v>
      </c>
      <c r="E279" s="28"/>
    </row>
    <row r="280" spans="1:5" ht="47.25" x14ac:dyDescent="0.25">
      <c r="A280" s="6" t="s">
        <v>501</v>
      </c>
      <c r="B280" s="6" t="s">
        <v>259</v>
      </c>
      <c r="C280" s="7"/>
      <c r="D280" s="24">
        <v>0.28599999999999998</v>
      </c>
      <c r="E280" s="28"/>
    </row>
    <row r="281" spans="1:5" ht="63" x14ac:dyDescent="0.25">
      <c r="A281" s="4" t="s">
        <v>263</v>
      </c>
      <c r="B281" s="4" t="s">
        <v>264</v>
      </c>
      <c r="C281" s="37">
        <f>C282</f>
        <v>-159638.47000000003</v>
      </c>
      <c r="D281" s="37">
        <f>D282</f>
        <v>-161964.53404</v>
      </c>
      <c r="E281" s="28">
        <f t="shared" si="22"/>
        <v>101.45708239373627</v>
      </c>
    </row>
    <row r="282" spans="1:5" ht="63" x14ac:dyDescent="0.25">
      <c r="A282" s="6" t="s">
        <v>265</v>
      </c>
      <c r="B282" s="6" t="s">
        <v>305</v>
      </c>
      <c r="C282" s="7">
        <f>SUM(C283:C295)</f>
        <v>-159638.47000000003</v>
      </c>
      <c r="D282" s="7">
        <f>SUM(D283:D295)</f>
        <v>-161964.53404</v>
      </c>
      <c r="E282" s="28">
        <f t="shared" si="22"/>
        <v>101.45708239373627</v>
      </c>
    </row>
    <row r="283" spans="1:5" ht="63" x14ac:dyDescent="0.25">
      <c r="A283" s="6" t="s">
        <v>266</v>
      </c>
      <c r="B283" s="6" t="s">
        <v>305</v>
      </c>
      <c r="C283" s="7">
        <v>-68382.7</v>
      </c>
      <c r="D283" s="24">
        <v>-66051.653000000006</v>
      </c>
      <c r="E283" s="28">
        <f t="shared" si="22"/>
        <v>96.591174375975214</v>
      </c>
    </row>
    <row r="284" spans="1:5" ht="63" x14ac:dyDescent="0.25">
      <c r="A284" s="6" t="s">
        <v>267</v>
      </c>
      <c r="B284" s="6" t="s">
        <v>305</v>
      </c>
      <c r="C284" s="7">
        <v>-1065.5</v>
      </c>
      <c r="D284" s="24">
        <v>-1085.9449999999999</v>
      </c>
      <c r="E284" s="28">
        <f t="shared" si="22"/>
        <v>101.91881745659315</v>
      </c>
    </row>
    <row r="285" spans="1:5" ht="63" x14ac:dyDescent="0.25">
      <c r="A285" s="6" t="s">
        <v>268</v>
      </c>
      <c r="B285" s="6" t="s">
        <v>305</v>
      </c>
      <c r="C285" s="11">
        <v>-2571.77</v>
      </c>
      <c r="D285" s="25">
        <v>-4493.9170000000004</v>
      </c>
      <c r="E285" s="28">
        <f t="shared" si="22"/>
        <v>174.74023726849603</v>
      </c>
    </row>
    <row r="286" spans="1:5" ht="63" x14ac:dyDescent="0.25">
      <c r="A286" s="6" t="s">
        <v>269</v>
      </c>
      <c r="B286" s="6" t="s">
        <v>305</v>
      </c>
      <c r="C286" s="7">
        <v>-690.5</v>
      </c>
      <c r="D286" s="24">
        <v>-690.53108999999995</v>
      </c>
      <c r="E286" s="28">
        <f t="shared" si="22"/>
        <v>100.00450253439537</v>
      </c>
    </row>
    <row r="287" spans="1:5" ht="63" x14ac:dyDescent="0.25">
      <c r="A287" s="6" t="s">
        <v>270</v>
      </c>
      <c r="B287" s="6" t="s">
        <v>305</v>
      </c>
      <c r="C287" s="7">
        <v>-61869.599999999999</v>
      </c>
      <c r="D287" s="24">
        <v>-61870.659</v>
      </c>
      <c r="E287" s="28">
        <f t="shared" si="22"/>
        <v>100.00171166453316</v>
      </c>
    </row>
    <row r="288" spans="1:5" ht="63" x14ac:dyDescent="0.25">
      <c r="A288" s="6" t="s">
        <v>271</v>
      </c>
      <c r="B288" s="6" t="s">
        <v>305</v>
      </c>
      <c r="C288" s="7">
        <v>-3585.1</v>
      </c>
      <c r="D288" s="24">
        <v>-3585.1287499999999</v>
      </c>
      <c r="E288" s="28">
        <f t="shared" si="22"/>
        <v>100.00080193021115</v>
      </c>
    </row>
    <row r="289" spans="1:5" ht="63" x14ac:dyDescent="0.25">
      <c r="A289" s="6" t="s">
        <v>272</v>
      </c>
      <c r="B289" s="6" t="s">
        <v>305</v>
      </c>
      <c r="C289" s="7">
        <v>-534</v>
      </c>
      <c r="D289" s="24">
        <v>-533.95129999999995</v>
      </c>
      <c r="E289" s="28">
        <f t="shared" si="22"/>
        <v>99.990880149812725</v>
      </c>
    </row>
    <row r="290" spans="1:5" ht="63" x14ac:dyDescent="0.25">
      <c r="A290" s="6" t="s">
        <v>273</v>
      </c>
      <c r="B290" s="6" t="s">
        <v>305</v>
      </c>
      <c r="C290" s="7">
        <v>-205.7</v>
      </c>
      <c r="D290" s="24">
        <v>-578.73500000000001</v>
      </c>
      <c r="E290" s="28">
        <f t="shared" si="22"/>
        <v>281.34905201750121</v>
      </c>
    </row>
    <row r="291" spans="1:5" ht="63" x14ac:dyDescent="0.25">
      <c r="A291" s="6" t="s">
        <v>422</v>
      </c>
      <c r="B291" s="6" t="s">
        <v>305</v>
      </c>
      <c r="C291" s="7">
        <v>-1643.1</v>
      </c>
      <c r="D291" s="24">
        <v>-2103.0810000000001</v>
      </c>
      <c r="E291" s="28">
        <f t="shared" si="22"/>
        <v>127.99470513054594</v>
      </c>
    </row>
    <row r="292" spans="1:5" ht="63" x14ac:dyDescent="0.25">
      <c r="A292" s="6" t="s">
        <v>274</v>
      </c>
      <c r="B292" s="6" t="s">
        <v>305</v>
      </c>
      <c r="C292" s="7">
        <v>-489.4</v>
      </c>
      <c r="D292" s="24">
        <v>-489.43398000000002</v>
      </c>
      <c r="E292" s="28">
        <f t="shared" si="22"/>
        <v>100.0069431957499</v>
      </c>
    </row>
    <row r="293" spans="1:5" ht="63" x14ac:dyDescent="0.25">
      <c r="A293" s="6" t="s">
        <v>275</v>
      </c>
      <c r="B293" s="6" t="s">
        <v>305</v>
      </c>
      <c r="C293" s="7">
        <v>-8683.9</v>
      </c>
      <c r="D293" s="24">
        <v>-10564.263000000001</v>
      </c>
      <c r="E293" s="28">
        <f t="shared" si="22"/>
        <v>121.6534391229747</v>
      </c>
    </row>
    <row r="294" spans="1:5" ht="63" x14ac:dyDescent="0.25">
      <c r="A294" s="6" t="s">
        <v>276</v>
      </c>
      <c r="B294" s="6" t="s">
        <v>305</v>
      </c>
      <c r="C294" s="7">
        <v>-2.7</v>
      </c>
      <c r="D294" s="24">
        <v>-2.7313000000000001</v>
      </c>
      <c r="E294" s="28">
        <f t="shared" si="22"/>
        <v>101.15925925925926</v>
      </c>
    </row>
    <row r="295" spans="1:5" ht="63" x14ac:dyDescent="0.25">
      <c r="A295" s="6" t="s">
        <v>277</v>
      </c>
      <c r="B295" s="6" t="s">
        <v>305</v>
      </c>
      <c r="C295" s="7">
        <v>-9914.5</v>
      </c>
      <c r="D295" s="24">
        <v>-9914.5046199999997</v>
      </c>
      <c r="E295" s="28">
        <f t="shared" si="22"/>
        <v>100.00004659841646</v>
      </c>
    </row>
    <row r="296" spans="1:5" x14ac:dyDescent="0.25">
      <c r="A296" s="14"/>
      <c r="B296" s="4" t="s">
        <v>278</v>
      </c>
      <c r="C296" s="36">
        <f>C68+C9</f>
        <v>41709169.859999999</v>
      </c>
      <c r="D296" s="10">
        <f>D68+D9</f>
        <v>29505688.992320001</v>
      </c>
      <c r="E296" s="27">
        <f t="shared" ref="E296" si="23">D296/C296*100</f>
        <v>70.741491838265034</v>
      </c>
    </row>
    <row r="298" spans="1:5" ht="26.25" customHeight="1" x14ac:dyDescent="0.25">
      <c r="A298" s="44" t="s">
        <v>279</v>
      </c>
      <c r="B298" s="44"/>
      <c r="C298" s="44"/>
      <c r="D298" s="44"/>
      <c r="E298" s="44"/>
    </row>
  </sheetData>
  <sheetProtection password="CC31" sheet="1" objects="1" scenarios="1" selectLockedCells="1" selectUnlockedCells="1"/>
  <mergeCells count="3">
    <mergeCell ref="A6:E6"/>
    <mergeCell ref="A298:E298"/>
    <mergeCell ref="D1:E1"/>
  </mergeCells>
  <pageMargins left="0.78740157480314965" right="0.39370078740157483" top="0.59055118110236227" bottom="0.59055118110236227" header="0.31496062992125984" footer="0.31496062992125984"/>
  <pageSetup paperSize="9" scale="80" orientation="portrait" r:id="rId1"/>
  <headerFooter>
    <oddHeader xml:space="preserve">&amp;C&amp;P+1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user</cp:lastModifiedBy>
  <cp:lastPrinted>2014-11-11T08:01:03Z</cp:lastPrinted>
  <dcterms:created xsi:type="dcterms:W3CDTF">2013-04-10T12:04:02Z</dcterms:created>
  <dcterms:modified xsi:type="dcterms:W3CDTF">2014-11-11T14:36:01Z</dcterms:modified>
</cp:coreProperties>
</file>